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lasta\Desktop\planovi i rebalansi\rebalans 2025\"/>
    </mc:Choice>
  </mc:AlternateContent>
  <xr:revisionPtr revIDLastSave="0" documentId="13_ncr:1_{0338072E-1927-4FEE-90EB-D0FB64F1652D}" xr6:coauthVersionLast="47" xr6:coauthVersionMax="47" xr10:uidLastSave="{00000000-0000-0000-0000-000000000000}"/>
  <bookViews>
    <workbookView xWindow="-120" yWindow="-120" windowWidth="29040" windowHeight="15720" firstSheet="4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7" l="1"/>
  <c r="F24" i="3"/>
  <c r="H12" i="10"/>
  <c r="D41" i="8"/>
  <c r="D39" i="8"/>
  <c r="D37" i="8"/>
  <c r="D35" i="8"/>
  <c r="D32" i="8"/>
  <c r="D13" i="8"/>
  <c r="D16" i="8"/>
  <c r="D18" i="8"/>
  <c r="D20" i="8"/>
  <c r="D22" i="8"/>
  <c r="D11" i="8"/>
  <c r="E8" i="7"/>
  <c r="H8" i="10"/>
  <c r="D30" i="8"/>
  <c r="E32" i="7"/>
  <c r="F13" i="7"/>
  <c r="F32" i="7"/>
  <c r="F11" i="3"/>
  <c r="F10" i="3" s="1"/>
  <c r="F28" i="3"/>
  <c r="E11" i="3"/>
  <c r="E10" i="3" s="1"/>
  <c r="E24" i="3"/>
  <c r="E23" i="3" s="1"/>
  <c r="E28" i="3"/>
  <c r="D24" i="3"/>
  <c r="D23" i="3" s="1"/>
  <c r="D28" i="3"/>
  <c r="D11" i="3"/>
  <c r="D10" i="3" s="1"/>
  <c r="C22" i="8"/>
  <c r="B41" i="8"/>
  <c r="B39" i="8"/>
  <c r="B29" i="8" s="1"/>
  <c r="B37" i="8"/>
  <c r="B35" i="8"/>
  <c r="B32" i="8"/>
  <c r="B30" i="8"/>
  <c r="B22" i="8"/>
  <c r="B20" i="8"/>
  <c r="B18" i="8"/>
  <c r="B16" i="8"/>
  <c r="B11" i="8"/>
  <c r="B13" i="8"/>
  <c r="C41" i="8"/>
  <c r="C39" i="8"/>
  <c r="C37" i="8"/>
  <c r="C35" i="8"/>
  <c r="C32" i="8"/>
  <c r="C30" i="8"/>
  <c r="C11" i="8"/>
  <c r="C20" i="8"/>
  <c r="C18" i="8"/>
  <c r="C16" i="8"/>
  <c r="C13" i="8"/>
  <c r="C10" i="8" s="1"/>
  <c r="D10" i="8" l="1"/>
  <c r="G13" i="7"/>
  <c r="D29" i="8"/>
  <c r="F23" i="3"/>
  <c r="G32" i="7"/>
  <c r="G31" i="7" s="1"/>
  <c r="C29" i="8"/>
  <c r="B10" i="8"/>
  <c r="B12" i="5"/>
  <c r="C12" i="5"/>
  <c r="C10" i="5"/>
  <c r="D12" i="5"/>
  <c r="G92" i="7" l="1"/>
  <c r="G91" i="7" s="1"/>
  <c r="G90" i="7" s="1"/>
  <c r="F92" i="7"/>
  <c r="F91" i="7" s="1"/>
  <c r="F90" i="7" s="1"/>
  <c r="E92" i="7"/>
  <c r="E91" i="7" s="1"/>
  <c r="E90" i="7" s="1"/>
  <c r="E88" i="7"/>
  <c r="E85" i="7"/>
  <c r="E76" i="7"/>
  <c r="E75" i="7" s="1"/>
  <c r="F80" i="7"/>
  <c r="F79" i="7" s="1"/>
  <c r="F78" i="7" s="1"/>
  <c r="E80" i="7"/>
  <c r="E79" i="7" s="1"/>
  <c r="E78" i="7" s="1"/>
  <c r="G71" i="7"/>
  <c r="F76" i="7"/>
  <c r="F75" i="7" s="1"/>
  <c r="F73" i="7"/>
  <c r="F71" i="7"/>
  <c r="E73" i="7"/>
  <c r="E71" i="7"/>
  <c r="F64" i="7"/>
  <c r="F63" i="7" s="1"/>
  <c r="F39" i="7"/>
  <c r="F38" i="7" s="1"/>
  <c r="F26" i="7"/>
  <c r="F24" i="7"/>
  <c r="E21" i="7"/>
  <c r="F48" i="7"/>
  <c r="F47" i="7" s="1"/>
  <c r="G67" i="7"/>
  <c r="G66" i="7" s="1"/>
  <c r="F67" i="7"/>
  <c r="F66" i="7" s="1"/>
  <c r="E67" i="7"/>
  <c r="E66" i="7" s="1"/>
  <c r="F58" i="7"/>
  <c r="F60" i="7"/>
  <c r="E60" i="7"/>
  <c r="G55" i="7"/>
  <c r="G54" i="7" s="1"/>
  <c r="F55" i="7"/>
  <c r="F54" i="7" s="1"/>
  <c r="E55" i="7"/>
  <c r="E54" i="7" s="1"/>
  <c r="E51" i="7"/>
  <c r="E50" i="7" s="1"/>
  <c r="F45" i="7"/>
  <c r="F44" i="7" s="1"/>
  <c r="E44" i="7"/>
  <c r="F36" i="7"/>
  <c r="E31" i="7"/>
  <c r="G29" i="7"/>
  <c r="G28" i="7" s="1"/>
  <c r="F29" i="7"/>
  <c r="F28" i="7" s="1"/>
  <c r="E29" i="7"/>
  <c r="E28" i="7" s="1"/>
  <c r="G18" i="7"/>
  <c r="G17" i="7" s="1"/>
  <c r="F18" i="7"/>
  <c r="F17" i="7" s="1"/>
  <c r="E18" i="7"/>
  <c r="G10" i="7"/>
  <c r="G9" i="7" s="1"/>
  <c r="F10" i="7"/>
  <c r="E13" i="7"/>
  <c r="E10" i="7"/>
  <c r="F57" i="7" l="1"/>
  <c r="E84" i="7"/>
  <c r="E83" i="7" s="1"/>
  <c r="F70" i="7"/>
  <c r="F69" i="7" s="1"/>
  <c r="G70" i="7"/>
  <c r="G69" i="7" s="1"/>
  <c r="E70" i="7"/>
  <c r="E69" i="7" s="1"/>
  <c r="F23" i="7"/>
  <c r="F31" i="7"/>
  <c r="E17" i="7"/>
  <c r="E9" i="7"/>
  <c r="F9" i="7"/>
  <c r="F37" i="10"/>
  <c r="G34" i="10" s="1"/>
  <c r="G37" i="10" s="1"/>
  <c r="H34" i="10" s="1"/>
  <c r="H37" i="10" s="1"/>
  <c r="H21" i="10"/>
  <c r="G21" i="10"/>
  <c r="F21" i="10"/>
  <c r="G11" i="10"/>
  <c r="F11" i="10"/>
  <c r="G8" i="10"/>
  <c r="F8" i="10"/>
  <c r="F8" i="7" l="1"/>
  <c r="F7" i="7" s="1"/>
  <c r="F6" i="7" s="1"/>
  <c r="E7" i="7"/>
  <c r="E6" i="7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  <c r="G57" i="7"/>
  <c r="G8" i="7" s="1"/>
  <c r="G7" i="7" s="1"/>
  <c r="G6" i="7" s="1"/>
</calcChain>
</file>

<file path=xl/sharedStrings.xml><?xml version="1.0" encoding="utf-8"?>
<sst xmlns="http://schemas.openxmlformats.org/spreadsheetml/2006/main" count="280" uniqueCount="135">
  <si>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</si>
  <si>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</si>
  <si>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</si>
  <si>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</si>
  <si>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</si>
  <si>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</si>
  <si>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</si>
  <si>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</si>
  <si>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</si>
  <si>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</si>
  <si>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</si>
  <si>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</si>
  <si>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</si>
  <si>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</si>
  <si>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</si>
  <si>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</si>
  <si>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</si>
  <si>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</si>
  <si>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</si>
  <si>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</si>
  <si>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</si>
  <si>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</si>
  <si>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</si>
  <si>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</si>
  <si>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</si>
  <si>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</si>
  <si>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</si>
  <si>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</si>
  <si>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</si>
  <si>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</si>
  <si>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</si>
  <si>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</si>
  <si>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</si>
  <si>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</si>
  <si>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</si>
  <si>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</si>
  <si>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</si>
  <si>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</si>
  <si>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</si>
  <si>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</si>
  <si>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</si>
  <si>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</si>
  <si>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</si>
  <si>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</si>
  <si>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</si>
  <si>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</si>
  <si>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</si>
  <si>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</si>
  <si>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</si>
  <si>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</si>
  <si>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</si>
  <si>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</si>
  <si>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</si>
  <si>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</si>
  <si>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</si>
  <si>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</si>
  <si>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</si>
  <si>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</si>
  <si>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</si>
  <si>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</si>
  <si>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</si>
  <si>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</si>
  <si>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</si>
  <si>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</si>
  <si>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</si>
  <si>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</si>
  <si>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</si>
  <si>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Plan 2024.</t>
  </si>
  <si>
    <t>Projekcija 
za 2027.</t>
  </si>
  <si>
    <t>DJEČJI VRTIĆ "MALI SVIJET"</t>
  </si>
  <si>
    <t>PROGRAM 4004</t>
  </si>
  <si>
    <t>PREDŠKOLSKI ODGOJ</t>
  </si>
  <si>
    <t>Aktivnost A404001</t>
  </si>
  <si>
    <t>Predškolske stanove - redovni program</t>
  </si>
  <si>
    <t>Izvor financiranja 11</t>
  </si>
  <si>
    <t>Opći prihodi i primici</t>
  </si>
  <si>
    <t>Rashodi za dodatna ulaganja na nefinancijskoj imovini</t>
  </si>
  <si>
    <t>Izvor financiranja 31</t>
  </si>
  <si>
    <t>Prihodi od pruženih usluga</t>
  </si>
  <si>
    <t>Rashodiza nabavu neproizvedene dugotrajne imovine</t>
  </si>
  <si>
    <t>Ostali prihodi</t>
  </si>
  <si>
    <t>Izvor financiranja 41</t>
  </si>
  <si>
    <t>Prihodi od sufinanciranja cijene usluga</t>
  </si>
  <si>
    <t>Financijski rashodi</t>
  </si>
  <si>
    <t>Izvor financiranja 51</t>
  </si>
  <si>
    <t>Pomoći iz državnog proračuna</t>
  </si>
  <si>
    <t>Pomoći iz županijskog proračuna</t>
  </si>
  <si>
    <t>Pomoći iz gradskog proračuna</t>
  </si>
  <si>
    <t>Pomoći iz općinskog proračuna</t>
  </si>
  <si>
    <t>Izvor financiranja 61</t>
  </si>
  <si>
    <t>Izvor financiranja 71</t>
  </si>
  <si>
    <t>Prihodi od naknada šteta s osnova osiguranja</t>
  </si>
  <si>
    <t>Pomoći iz državnog proračuna - višak</t>
  </si>
  <si>
    <t>Pomoći iz županijskog proračuna - višak</t>
  </si>
  <si>
    <t>Prihodi od pruženih usluga - višak</t>
  </si>
  <si>
    <t>Prihodi od sufinanciranja cijene usluga - višak</t>
  </si>
  <si>
    <t>Donacije - višak</t>
  </si>
  <si>
    <t>Aktivnost A404002</t>
  </si>
  <si>
    <t>Predškolske ustanove  - posebni programi</t>
  </si>
  <si>
    <t>Aktivnost A404004</t>
  </si>
  <si>
    <t>Fiskalna održivost dječjih vrtića</t>
  </si>
  <si>
    <t>Tekući projekt T404002</t>
  </si>
  <si>
    <t>Pulski vrtići za sretnije odrastanje</t>
  </si>
  <si>
    <t>PROGRAM 4007</t>
  </si>
  <si>
    <t>SOCIJALNA SKRB</t>
  </si>
  <si>
    <t>Aktivnost A407001</t>
  </si>
  <si>
    <t>Pomoć socijalno ugroženoj kategoriji građana</t>
  </si>
  <si>
    <t>Izvršenje 2023.*</t>
  </si>
  <si>
    <t>Proračun za 2025.</t>
  </si>
  <si>
    <t>09 Obrazovanje</t>
  </si>
  <si>
    <t>091 Predškolsko i osnovno obrazovanje</t>
  </si>
  <si>
    <t>096 Dodatne usluge u obrazovanju</t>
  </si>
  <si>
    <t xml:space="preserve">  31 Prihodi od pruženih usluga</t>
  </si>
  <si>
    <t xml:space="preserve">  41 Prihodi o sufinanciranja cijene usluga</t>
  </si>
  <si>
    <t xml:space="preserve">  51 Pomoći</t>
  </si>
  <si>
    <t xml:space="preserve"> 31 Prihodi od pruženih usluga</t>
  </si>
  <si>
    <t>7 Prihodi od prodaje ili zamjenjene nefinancijske imovine i naknada s naslova osiguranja</t>
  </si>
  <si>
    <t xml:space="preserve"> 31 Ostali prihodi</t>
  </si>
  <si>
    <t xml:space="preserve">  71 Prihodi od naknada šteta s osnova osiguranja</t>
  </si>
  <si>
    <t>6 Donacije</t>
  </si>
  <si>
    <t xml:space="preserve">  61 Donacije</t>
  </si>
  <si>
    <t>7 Prihodi od prodaje ili zamjene nefinancijske imovine i naknade s naslova osiguranja</t>
  </si>
  <si>
    <t xml:space="preserve">  71 Prihodi od naknade šteta s osnova osiguranja</t>
  </si>
  <si>
    <t>4 Prihodi za  posebne namjene</t>
  </si>
  <si>
    <t xml:space="preserve">  41 Prihodi od sufinanciranja cijene usluga</t>
  </si>
  <si>
    <t>Prihodi od upravnih i administrativnih pristojbi, pristojbi po posebnim propisima i naknada</t>
  </si>
  <si>
    <t>Prihodi od prodaje proizvoda i robe te pruženih usluga i prihodi od donacija</t>
  </si>
  <si>
    <t>Rashodi za dodatna ulaganja  na nefinancijskoj imovini</t>
  </si>
  <si>
    <t>Plaće</t>
  </si>
  <si>
    <t>Uređaji, strojevi i oprema</t>
  </si>
  <si>
    <t xml:space="preserve">Donacije </t>
  </si>
  <si>
    <t>630.38</t>
  </si>
  <si>
    <t>IZMJENE I DOPUNE FINANCIJSKOG PLANA PRORAČUNSKOG KORISNIKA JEDINICE LOKALNE I PODRUČNE (REGIONALNE) SAMOUPRAVE 
ZA PERIOD 01.10.2025. - 31.12.2025.</t>
  </si>
  <si>
    <t>PRIJENOS VIŠKA / MANJKA IZ PRETHODNOG RAZDOBLJA 30.09.25.</t>
  </si>
  <si>
    <t>Plan za period 1.10.2025.-31.12.2025.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</si>
</sst>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3" fontId="6" fillId="0" borderId="3" xfId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opLeftCell="A10" workbookViewId="0">
      <selection activeCell="I6" sqref="I6:J6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8" ht="18" x14ac:dyDescent="0.25">
      <c r="A4" s="4"/>
      <c r="B4" s="4"/>
      <c r="C4" s="4"/>
      <c r="D4" s="4"/>
      <c r="E4" s="4"/>
      <c r="F4" s="4"/>
      <c r="G4" s="4"/>
      <c r="H4" s="4"/>
    </row>
    <row r="5" spans="1:8" ht="15.75" x14ac:dyDescent="0.25">
      <c r="A5" s="105" t="s">
        <v>25</v>
      </c>
      <c r="B5" s="106"/>
      <c r="C5" s="106"/>
      <c r="D5" s="106"/>
      <c r="E5" s="106"/>
      <c r="F5" s="106"/>
      <c r="G5" s="106"/>
      <c r="H5" s="106"/>
    </row>
    <row r="6" spans="1:8" ht="18" x14ac:dyDescent="0.25">
      <c r="A6" s="1"/>
      <c r="B6" s="2"/>
      <c r="C6" s="2"/>
      <c r="D6" s="2"/>
      <c r="E6" s="6"/>
      <c r="F6" s="7"/>
      <c r="G6" s="7"/>
      <c r="H6" s="7"/>
    </row>
    <row r="7" spans="1:8" x14ac:dyDescent="0.25">
      <c r="A7" s="27"/>
      <c r="B7" s="28"/>
      <c r="C7" s="28"/>
      <c r="D7" s="29"/>
      <c r="E7" s="30"/>
      <c r="F7" s="3" t="s">
        <v>107</v>
      </c>
      <c r="G7" s="3" t="s">
        <v>67</v>
      </c>
      <c r="H7" s="3" t="s">
        <v>108</v>
      </c>
    </row>
    <row r="8" spans="1:8" x14ac:dyDescent="0.25">
      <c r="A8" s="110" t="s">
        <v>0</v>
      </c>
      <c r="B8" s="104"/>
      <c r="C8" s="104"/>
      <c r="D8" s="104"/>
      <c r="E8" s="118"/>
      <c r="F8" s="89">
        <f>F9+F10</f>
        <v>2794973.56</v>
      </c>
      <c r="G8" s="89">
        <f t="shared" ref="G8" si="0">G9+G10</f>
        <v>3499517</v>
      </c>
      <c r="H8" s="89">
        <f>H9</f>
        <v>1645100</v>
      </c>
    </row>
    <row r="9" spans="1:8" x14ac:dyDescent="0.25">
      <c r="A9" s="119" t="s">
        <v>34</v>
      </c>
      <c r="B9" s="120"/>
      <c r="C9" s="120"/>
      <c r="D9" s="120"/>
      <c r="E9" s="117"/>
      <c r="F9" s="88">
        <v>2794973.56</v>
      </c>
      <c r="G9" s="88">
        <v>3499517</v>
      </c>
      <c r="H9" s="88">
        <v>1645100</v>
      </c>
    </row>
    <row r="10" spans="1:8" x14ac:dyDescent="0.25">
      <c r="A10" s="116" t="s">
        <v>35</v>
      </c>
      <c r="B10" s="117"/>
      <c r="C10" s="117"/>
      <c r="D10" s="117"/>
      <c r="E10" s="117"/>
      <c r="F10" s="32"/>
      <c r="G10" s="32"/>
      <c r="H10" s="32"/>
    </row>
    <row r="11" spans="1:8" x14ac:dyDescent="0.25">
      <c r="A11" s="34" t="s">
        <v>1</v>
      </c>
      <c r="B11" s="43"/>
      <c r="C11" s="43"/>
      <c r="D11" s="43"/>
      <c r="E11" s="43"/>
      <c r="F11" s="89">
        <f>F12+F13</f>
        <v>2790447.17</v>
      </c>
      <c r="G11" s="89">
        <f t="shared" ref="G11" si="1">G12+G13</f>
        <v>3507769.25</v>
      </c>
      <c r="H11" s="89">
        <v>1681500</v>
      </c>
    </row>
    <row r="12" spans="1:8" x14ac:dyDescent="0.25">
      <c r="A12" s="121" t="s">
        <v>36</v>
      </c>
      <c r="B12" s="120"/>
      <c r="C12" s="120"/>
      <c r="D12" s="120"/>
      <c r="E12" s="120"/>
      <c r="F12" s="88">
        <v>2714194.67</v>
      </c>
      <c r="G12" s="88">
        <v>3389302.5</v>
      </c>
      <c r="H12" s="88">
        <f>H11-H13</f>
        <v>1530100</v>
      </c>
    </row>
    <row r="13" spans="1:8" x14ac:dyDescent="0.25">
      <c r="A13" s="116" t="s">
        <v>37</v>
      </c>
      <c r="B13" s="117"/>
      <c r="C13" s="117"/>
      <c r="D13" s="117"/>
      <c r="E13" s="117"/>
      <c r="F13" s="88">
        <v>76252.5</v>
      </c>
      <c r="G13" s="88">
        <v>118466.75</v>
      </c>
      <c r="H13" s="32">
        <v>151400</v>
      </c>
    </row>
    <row r="14" spans="1:8" x14ac:dyDescent="0.25">
      <c r="A14" s="103" t="s">
        <v>58</v>
      </c>
      <c r="B14" s="104"/>
      <c r="C14" s="104"/>
      <c r="D14" s="104"/>
      <c r="E14" s="104"/>
      <c r="F14" s="89">
        <f>F8-F11</f>
        <v>4526.3900000001304</v>
      </c>
      <c r="G14" s="89">
        <f t="shared" ref="G14:H14" si="2">G8-G11</f>
        <v>-8252.25</v>
      </c>
      <c r="H14" s="89">
        <f t="shared" si="2"/>
        <v>-36400</v>
      </c>
    </row>
    <row r="15" spans="1:8" ht="18" x14ac:dyDescent="0.25">
      <c r="A15" s="4"/>
      <c r="B15" s="20"/>
      <c r="C15" s="20"/>
      <c r="D15" s="20"/>
      <c r="E15" s="20"/>
      <c r="F15" s="20"/>
      <c r="G15" s="20"/>
      <c r="H15" s="21"/>
    </row>
    <row r="16" spans="1:8" ht="15.75" x14ac:dyDescent="0.25">
      <c r="A16" s="105" t="s">
        <v>26</v>
      </c>
      <c r="B16" s="106"/>
      <c r="C16" s="106"/>
      <c r="D16" s="106"/>
      <c r="E16" s="106"/>
      <c r="F16" s="106"/>
      <c r="G16" s="106"/>
      <c r="H16" s="106"/>
    </row>
    <row r="17" spans="1:8" ht="18" x14ac:dyDescent="0.25">
      <c r="A17" s="4"/>
      <c r="B17" s="20"/>
      <c r="C17" s="20"/>
      <c r="D17" s="20"/>
      <c r="E17" s="20"/>
      <c r="F17" s="20"/>
      <c r="G17" s="20"/>
      <c r="H17" s="21"/>
    </row>
    <row r="18" spans="1:8" x14ac:dyDescent="0.25">
      <c r="A18" s="27"/>
      <c r="B18" s="28"/>
      <c r="C18" s="28"/>
      <c r="D18" s="29"/>
      <c r="E18" s="30"/>
      <c r="F18" s="3" t="s">
        <v>107</v>
      </c>
      <c r="G18" s="3" t="s">
        <v>67</v>
      </c>
      <c r="H18" s="3" t="s">
        <v>108</v>
      </c>
    </row>
    <row r="19" spans="1:8" x14ac:dyDescent="0.25">
      <c r="A19" s="116" t="s">
        <v>38</v>
      </c>
      <c r="B19" s="117"/>
      <c r="C19" s="117"/>
      <c r="D19" s="117"/>
      <c r="E19" s="117"/>
      <c r="F19" s="32"/>
      <c r="G19" s="32"/>
      <c r="H19" s="32"/>
    </row>
    <row r="20" spans="1:8" x14ac:dyDescent="0.25">
      <c r="A20" s="116" t="s">
        <v>39</v>
      </c>
      <c r="B20" s="117"/>
      <c r="C20" s="117"/>
      <c r="D20" s="117"/>
      <c r="E20" s="117"/>
      <c r="F20" s="32"/>
      <c r="G20" s="32"/>
      <c r="H20" s="32"/>
    </row>
    <row r="21" spans="1:8" x14ac:dyDescent="0.25">
      <c r="A21" s="103" t="s">
        <v>2</v>
      </c>
      <c r="B21" s="104"/>
      <c r="C21" s="104"/>
      <c r="D21" s="104"/>
      <c r="E21" s="104"/>
      <c r="F21" s="31">
        <f>F19-F20</f>
        <v>0</v>
      </c>
      <c r="G21" s="31">
        <f t="shared" ref="G21:H21" si="3">G19-G20</f>
        <v>0</v>
      </c>
      <c r="H21" s="31">
        <f t="shared" si="3"/>
        <v>0</v>
      </c>
    </row>
    <row r="22" spans="1:8" x14ac:dyDescent="0.25">
      <c r="A22" s="103" t="s">
        <v>59</v>
      </c>
      <c r="B22" s="104"/>
      <c r="C22" s="104"/>
      <c r="D22" s="104"/>
      <c r="E22" s="104"/>
      <c r="F22" s="89">
        <f>F14+F21</f>
        <v>4526.3900000001304</v>
      </c>
      <c r="G22" s="89">
        <f t="shared" ref="G22:H22" si="4">G14+G21</f>
        <v>-8252.25</v>
      </c>
      <c r="H22" s="89">
        <f t="shared" si="4"/>
        <v>-36400</v>
      </c>
    </row>
    <row r="23" spans="1:8" ht="18" x14ac:dyDescent="0.25">
      <c r="A23" s="19"/>
      <c r="B23" s="20"/>
      <c r="C23" s="20"/>
      <c r="D23" s="20"/>
      <c r="E23" s="20"/>
      <c r="F23" s="20"/>
      <c r="G23" s="20"/>
      <c r="H23" s="21"/>
    </row>
    <row r="24" spans="1:8" ht="15.75" x14ac:dyDescent="0.25">
      <c r="A24" s="105" t="s">
        <v>60</v>
      </c>
      <c r="B24" s="106"/>
      <c r="C24" s="106"/>
      <c r="D24" s="106"/>
      <c r="E24" s="106"/>
      <c r="F24" s="106"/>
      <c r="G24" s="106"/>
      <c r="H24" s="106"/>
    </row>
    <row r="25" spans="1:8" ht="15.75" x14ac:dyDescent="0.25">
      <c r="A25" s="41"/>
      <c r="B25" s="42"/>
      <c r="C25" s="42"/>
      <c r="D25" s="42"/>
      <c r="E25" s="42"/>
      <c r="F25" s="42"/>
      <c r="G25" s="42"/>
      <c r="H25" s="42"/>
    </row>
    <row r="26" spans="1:8" x14ac:dyDescent="0.25">
      <c r="A26" s="27"/>
      <c r="B26" s="28"/>
      <c r="C26" s="28"/>
      <c r="D26" s="29"/>
      <c r="E26" s="30"/>
      <c r="F26" s="3" t="s">
        <v>107</v>
      </c>
      <c r="G26" s="3" t="s">
        <v>67</v>
      </c>
      <c r="H26" s="3" t="s">
        <v>108</v>
      </c>
    </row>
    <row r="27" spans="1:8" ht="15" customHeight="1" x14ac:dyDescent="0.25">
      <c r="A27" s="107" t="s">
        <v>133</v>
      </c>
      <c r="B27" s="108"/>
      <c r="C27" s="108"/>
      <c r="D27" s="108"/>
      <c r="E27" s="109"/>
      <c r="F27" s="90">
        <v>3725.86</v>
      </c>
      <c r="G27" s="44">
        <v>0</v>
      </c>
      <c r="H27" s="90">
        <v>36400</v>
      </c>
    </row>
    <row r="28" spans="1:8" ht="15" customHeight="1" x14ac:dyDescent="0.25">
      <c r="A28" s="103" t="s">
        <v>62</v>
      </c>
      <c r="B28" s="104"/>
      <c r="C28" s="104"/>
      <c r="D28" s="104"/>
      <c r="E28" s="104"/>
      <c r="F28" s="91">
        <f>F22+F27</f>
        <v>8252.250000000131</v>
      </c>
      <c r="G28" s="91">
        <f t="shared" ref="G28:H28" si="5">G22+G27</f>
        <v>-8252.25</v>
      </c>
      <c r="H28" s="91">
        <f t="shared" si="5"/>
        <v>0</v>
      </c>
    </row>
    <row r="29" spans="1:8" ht="45" customHeight="1" x14ac:dyDescent="0.25">
      <c r="A29" s="110" t="s">
        <v>63</v>
      </c>
      <c r="B29" s="111"/>
      <c r="C29" s="111"/>
      <c r="D29" s="111"/>
      <c r="E29" s="112"/>
      <c r="F29" s="45">
        <f>F14+F21+F27-F28</f>
        <v>0</v>
      </c>
      <c r="G29" s="45">
        <f t="shared" ref="G29:H29" si="6">G14+G21+G27-G28</f>
        <v>0</v>
      </c>
      <c r="H29" s="45">
        <f t="shared" si="6"/>
        <v>0</v>
      </c>
    </row>
    <row r="30" spans="1:8" ht="15.75" x14ac:dyDescent="0.25">
      <c r="A30" s="46"/>
      <c r="B30" s="47"/>
      <c r="C30" s="47"/>
      <c r="D30" s="47"/>
      <c r="E30" s="47"/>
      <c r="F30" s="47"/>
      <c r="G30" s="47"/>
      <c r="H30" s="47"/>
    </row>
    <row r="31" spans="1:8" ht="15.75" x14ac:dyDescent="0.25">
      <c r="A31" s="113" t="s">
        <v>57</v>
      </c>
      <c r="B31" s="113"/>
      <c r="C31" s="113"/>
      <c r="D31" s="113"/>
      <c r="E31" s="113"/>
      <c r="F31" s="113"/>
      <c r="G31" s="113"/>
      <c r="H31" s="113"/>
    </row>
    <row r="32" spans="1:8" ht="18" x14ac:dyDescent="0.25">
      <c r="A32" s="48"/>
      <c r="B32" s="49"/>
      <c r="C32" s="49"/>
      <c r="D32" s="49"/>
      <c r="E32" s="49"/>
      <c r="F32" s="49"/>
      <c r="G32" s="49"/>
      <c r="H32" s="50"/>
    </row>
    <row r="33" spans="1:8" x14ac:dyDescent="0.25">
      <c r="A33" s="51"/>
      <c r="B33" s="52"/>
      <c r="C33" s="52"/>
      <c r="D33" s="53"/>
      <c r="E33" s="54"/>
      <c r="F33" s="55" t="s">
        <v>107</v>
      </c>
      <c r="G33" s="55" t="s">
        <v>67</v>
      </c>
      <c r="H33" s="55" t="s">
        <v>108</v>
      </c>
    </row>
    <row r="34" spans="1:8" x14ac:dyDescent="0.25">
      <c r="A34" s="107" t="s">
        <v>61</v>
      </c>
      <c r="B34" s="108"/>
      <c r="C34" s="108"/>
      <c r="D34" s="108"/>
      <c r="E34" s="109"/>
      <c r="F34" s="44">
        <v>0</v>
      </c>
      <c r="G34" s="44">
        <f>F37</f>
        <v>0</v>
      </c>
      <c r="H34" s="44">
        <f>G37</f>
        <v>0</v>
      </c>
    </row>
    <row r="35" spans="1:8" ht="28.5" customHeight="1" x14ac:dyDescent="0.25">
      <c r="A35" s="107" t="s">
        <v>64</v>
      </c>
      <c r="B35" s="108"/>
      <c r="C35" s="108"/>
      <c r="D35" s="108"/>
      <c r="E35" s="109"/>
      <c r="F35" s="44">
        <v>0</v>
      </c>
      <c r="G35" s="44">
        <v>0</v>
      </c>
      <c r="H35" s="44">
        <v>0</v>
      </c>
    </row>
    <row r="36" spans="1:8" x14ac:dyDescent="0.25">
      <c r="A36" s="107" t="s">
        <v>65</v>
      </c>
      <c r="B36" s="114"/>
      <c r="C36" s="114"/>
      <c r="D36" s="114"/>
      <c r="E36" s="115"/>
      <c r="F36" s="44">
        <v>0</v>
      </c>
      <c r="G36" s="44">
        <v>0</v>
      </c>
      <c r="H36" s="44">
        <v>0</v>
      </c>
    </row>
    <row r="37" spans="1:8" ht="15" customHeight="1" x14ac:dyDescent="0.25">
      <c r="A37" s="103" t="s">
        <v>62</v>
      </c>
      <c r="B37" s="104"/>
      <c r="C37" s="104"/>
      <c r="D37" s="104"/>
      <c r="E37" s="104"/>
      <c r="F37" s="33">
        <f>F34-F35+F36</f>
        <v>0</v>
      </c>
      <c r="G37" s="33">
        <f t="shared" ref="G37:H37" si="7">G34-G35+G36</f>
        <v>0</v>
      </c>
      <c r="H37" s="33">
        <f t="shared" si="7"/>
        <v>0</v>
      </c>
    </row>
    <row r="38" spans="1:8" ht="17.25" customHeight="1" x14ac:dyDescent="0.25"/>
    <row r="39" spans="1:8" x14ac:dyDescent="0.25">
      <c r="A39" s="101" t="s">
        <v>33</v>
      </c>
      <c r="B39" s="102"/>
      <c r="C39" s="102"/>
      <c r="D39" s="102"/>
      <c r="E39" s="102"/>
      <c r="F39" s="102"/>
      <c r="G39" s="102"/>
      <c r="H39" s="102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workbookViewId="0">
      <selection activeCell="G8" sqref="G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5" t="s">
        <v>19</v>
      </c>
      <c r="B3" s="105"/>
      <c r="C3" s="105"/>
      <c r="D3" s="105"/>
      <c r="E3" s="105"/>
      <c r="F3" s="105"/>
    </row>
    <row r="4" spans="1:8" ht="18" x14ac:dyDescent="0.25">
      <c r="A4" s="4"/>
      <c r="B4" s="4"/>
      <c r="C4" s="4"/>
      <c r="D4" s="4"/>
      <c r="E4" s="4"/>
      <c r="F4" s="4"/>
    </row>
    <row r="5" spans="1:8" ht="18" customHeight="1" x14ac:dyDescent="0.25">
      <c r="A5" s="105" t="s">
        <v>4</v>
      </c>
      <c r="B5" s="105"/>
      <c r="C5" s="105"/>
      <c r="D5" s="105"/>
      <c r="E5" s="105"/>
      <c r="F5" s="105"/>
    </row>
    <row r="6" spans="1:8" ht="18" x14ac:dyDescent="0.25">
      <c r="A6" s="4"/>
      <c r="B6" s="4"/>
      <c r="C6" s="4"/>
      <c r="D6" s="4"/>
      <c r="E6" s="4"/>
      <c r="F6" s="4"/>
    </row>
    <row r="7" spans="1:8" ht="15.75" customHeight="1" x14ac:dyDescent="0.25">
      <c r="A7" s="105" t="s">
        <v>40</v>
      </c>
      <c r="B7" s="105"/>
      <c r="C7" s="105"/>
      <c r="D7" s="105"/>
      <c r="E7" s="105"/>
      <c r="F7" s="105"/>
    </row>
    <row r="8" spans="1:8" ht="18" x14ac:dyDescent="0.25">
      <c r="A8" s="4"/>
      <c r="B8" s="4"/>
      <c r="C8" s="4"/>
      <c r="D8" s="4"/>
      <c r="E8" s="4"/>
      <c r="F8" s="4"/>
    </row>
    <row r="9" spans="1:8" ht="25.5" x14ac:dyDescent="0.25">
      <c r="A9" s="18" t="s">
        <v>5</v>
      </c>
      <c r="B9" s="17" t="s">
        <v>6</v>
      </c>
      <c r="C9" s="17" t="s">
        <v>3</v>
      </c>
      <c r="D9" s="17" t="s">
        <v>66</v>
      </c>
      <c r="E9" s="18" t="s">
        <v>67</v>
      </c>
      <c r="F9" s="18" t="s">
        <v>134</v>
      </c>
    </row>
    <row r="10" spans="1:8" x14ac:dyDescent="0.25">
      <c r="A10" s="37"/>
      <c r="B10" s="38"/>
      <c r="C10" s="36" t="s">
        <v>0</v>
      </c>
      <c r="D10" s="84">
        <f>D11+D16</f>
        <v>2794973.56</v>
      </c>
      <c r="E10" s="82">
        <f>E11+E16</f>
        <v>3499517</v>
      </c>
      <c r="F10" s="82">
        <f>F11+F16</f>
        <v>1645100</v>
      </c>
    </row>
    <row r="11" spans="1:8" ht="15.75" customHeight="1" x14ac:dyDescent="0.25">
      <c r="A11" s="11">
        <v>6</v>
      </c>
      <c r="B11" s="11"/>
      <c r="C11" s="11" t="s">
        <v>7</v>
      </c>
      <c r="D11" s="72">
        <f>SUM(D12:D15)</f>
        <v>2794973.56</v>
      </c>
      <c r="E11" s="75">
        <f>SUM(E12:E15)</f>
        <v>3499517</v>
      </c>
      <c r="F11" s="75">
        <f>SUM(F12:F15)</f>
        <v>1645100</v>
      </c>
    </row>
    <row r="12" spans="1:8" ht="38.25" x14ac:dyDescent="0.25">
      <c r="A12" s="11"/>
      <c r="B12" s="15">
        <v>63</v>
      </c>
      <c r="C12" s="15" t="s">
        <v>28</v>
      </c>
      <c r="D12" s="66">
        <v>47673.71</v>
      </c>
      <c r="E12" s="70">
        <v>154500</v>
      </c>
      <c r="F12" s="9">
        <v>15500</v>
      </c>
    </row>
    <row r="13" spans="1:8" ht="51" x14ac:dyDescent="0.25">
      <c r="A13" s="12"/>
      <c r="B13" s="12">
        <v>65</v>
      </c>
      <c r="C13" s="85" t="s">
        <v>125</v>
      </c>
      <c r="D13" s="86">
        <v>451140.89</v>
      </c>
      <c r="E13" s="70">
        <v>498270</v>
      </c>
      <c r="F13" s="9">
        <v>142900</v>
      </c>
    </row>
    <row r="14" spans="1:8" ht="38.25" x14ac:dyDescent="0.25">
      <c r="A14" s="12"/>
      <c r="B14" s="12">
        <v>66</v>
      </c>
      <c r="C14" s="85" t="s">
        <v>126</v>
      </c>
      <c r="D14" s="66">
        <v>58882.28</v>
      </c>
      <c r="E14" s="70">
        <v>59427</v>
      </c>
      <c r="F14" s="9">
        <v>36500</v>
      </c>
    </row>
    <row r="15" spans="1:8" ht="38.25" x14ac:dyDescent="0.25">
      <c r="A15" s="12"/>
      <c r="B15" s="12">
        <v>67</v>
      </c>
      <c r="C15" s="15" t="s">
        <v>29</v>
      </c>
      <c r="D15" s="66">
        <v>2237276.6800000002</v>
      </c>
      <c r="E15" s="70">
        <v>2787320</v>
      </c>
      <c r="F15" s="70">
        <v>1450200</v>
      </c>
    </row>
    <row r="16" spans="1:8" ht="25.5" x14ac:dyDescent="0.25">
      <c r="A16" s="14">
        <v>7</v>
      </c>
      <c r="B16" s="14"/>
      <c r="C16" s="22" t="s">
        <v>8</v>
      </c>
      <c r="D16" s="66"/>
      <c r="E16" s="9"/>
      <c r="F16" s="9"/>
    </row>
    <row r="17" spans="1:6" ht="38.25" x14ac:dyDescent="0.25">
      <c r="A17" s="15"/>
      <c r="B17" s="15">
        <v>72</v>
      </c>
      <c r="C17" s="23" t="s">
        <v>27</v>
      </c>
      <c r="D17" s="66"/>
      <c r="E17" s="9"/>
      <c r="F17" s="9"/>
    </row>
    <row r="20" spans="1:6" ht="15.75" x14ac:dyDescent="0.25">
      <c r="A20" s="105" t="s">
        <v>41</v>
      </c>
      <c r="B20" s="122"/>
      <c r="C20" s="122"/>
      <c r="D20" s="122"/>
      <c r="E20" s="122"/>
      <c r="F20" s="122"/>
    </row>
    <row r="21" spans="1:6" ht="18" x14ac:dyDescent="0.25">
      <c r="A21" s="4"/>
      <c r="B21" s="4"/>
      <c r="C21" s="4"/>
      <c r="D21" s="4"/>
      <c r="E21" s="4"/>
      <c r="F21" s="4"/>
    </row>
    <row r="22" spans="1:6" ht="25.5" x14ac:dyDescent="0.25">
      <c r="A22" s="18" t="s">
        <v>5</v>
      </c>
      <c r="B22" s="17" t="s">
        <v>6</v>
      </c>
      <c r="C22" s="17" t="s">
        <v>9</v>
      </c>
      <c r="D22" s="17" t="s">
        <v>66</v>
      </c>
      <c r="E22" s="18" t="s">
        <v>67</v>
      </c>
      <c r="F22" s="18" t="s">
        <v>134</v>
      </c>
    </row>
    <row r="23" spans="1:6" x14ac:dyDescent="0.25">
      <c r="A23" s="37"/>
      <c r="B23" s="38"/>
      <c r="C23" s="36" t="s">
        <v>1</v>
      </c>
      <c r="D23" s="84">
        <f>D24+D28</f>
        <v>2790447.17</v>
      </c>
      <c r="E23" s="82">
        <f>E24+E28</f>
        <v>3507769.25</v>
      </c>
      <c r="F23" s="82">
        <f>F24+F28</f>
        <v>1681500</v>
      </c>
    </row>
    <row r="24" spans="1:6" ht="15.75" customHeight="1" x14ac:dyDescent="0.25">
      <c r="A24" s="11">
        <v>3</v>
      </c>
      <c r="B24" s="11"/>
      <c r="C24" s="11" t="s">
        <v>10</v>
      </c>
      <c r="D24" s="72">
        <f>SUM(D25:D27)</f>
        <v>2714194.67</v>
      </c>
      <c r="E24" s="75">
        <f>SUM(E25:E27)</f>
        <v>3389302.5</v>
      </c>
      <c r="F24" s="73">
        <f>SUM(F25:F27)</f>
        <v>1530100</v>
      </c>
    </row>
    <row r="25" spans="1:6" ht="15.75" customHeight="1" x14ac:dyDescent="0.25">
      <c r="A25" s="11"/>
      <c r="B25" s="15">
        <v>31</v>
      </c>
      <c r="C25" s="15" t="s">
        <v>11</v>
      </c>
      <c r="D25" s="66">
        <v>2195241.39</v>
      </c>
      <c r="E25" s="70">
        <v>2877720</v>
      </c>
      <c r="F25" s="9">
        <v>1107880</v>
      </c>
    </row>
    <row r="26" spans="1:6" x14ac:dyDescent="0.25">
      <c r="A26" s="12"/>
      <c r="B26" s="12">
        <v>32</v>
      </c>
      <c r="C26" s="12" t="s">
        <v>22</v>
      </c>
      <c r="D26" s="66">
        <v>518904.75</v>
      </c>
      <c r="E26" s="70">
        <v>511316.5</v>
      </c>
      <c r="F26" s="9">
        <v>422160</v>
      </c>
    </row>
    <row r="27" spans="1:6" x14ac:dyDescent="0.25">
      <c r="A27" s="12"/>
      <c r="B27" s="12">
        <v>34</v>
      </c>
      <c r="C27" s="12" t="s">
        <v>83</v>
      </c>
      <c r="D27" s="66">
        <v>48.53</v>
      </c>
      <c r="E27" s="70">
        <v>266</v>
      </c>
      <c r="F27" s="9">
        <v>60</v>
      </c>
    </row>
    <row r="28" spans="1:6" ht="25.5" x14ac:dyDescent="0.25">
      <c r="A28" s="14">
        <v>4</v>
      </c>
      <c r="B28" s="14"/>
      <c r="C28" s="22" t="s">
        <v>12</v>
      </c>
      <c r="D28" s="72">
        <f>SUM(D29:D31)</f>
        <v>76252.5</v>
      </c>
      <c r="E28" s="75">
        <f>SUM(E29:E31)</f>
        <v>118466.75</v>
      </c>
      <c r="F28" s="75">
        <f>SUM(F29:F31)</f>
        <v>151400</v>
      </c>
    </row>
    <row r="29" spans="1:6" ht="38.25" x14ac:dyDescent="0.25">
      <c r="A29" s="14"/>
      <c r="B29" s="87">
        <v>41</v>
      </c>
      <c r="C29" s="23" t="s">
        <v>13</v>
      </c>
      <c r="D29" s="66">
        <v>9016.25</v>
      </c>
      <c r="E29" s="70">
        <v>4200</v>
      </c>
      <c r="F29" s="9"/>
    </row>
    <row r="30" spans="1:6" ht="38.25" x14ac:dyDescent="0.25">
      <c r="A30" s="14"/>
      <c r="B30" s="87">
        <v>42</v>
      </c>
      <c r="C30" s="23" t="s">
        <v>30</v>
      </c>
      <c r="D30" s="66">
        <v>34676.25</v>
      </c>
      <c r="E30" s="70">
        <v>51766.75</v>
      </c>
      <c r="F30" s="70">
        <v>141400</v>
      </c>
    </row>
    <row r="31" spans="1:6" ht="25.5" x14ac:dyDescent="0.25">
      <c r="A31" s="15"/>
      <c r="B31" s="15">
        <v>45</v>
      </c>
      <c r="C31" s="23" t="s">
        <v>127</v>
      </c>
      <c r="D31" s="66">
        <v>32560</v>
      </c>
      <c r="E31" s="70">
        <v>62500</v>
      </c>
      <c r="F31" s="9">
        <v>10000</v>
      </c>
    </row>
  </sheetData>
  <mergeCells count="5">
    <mergeCell ref="A20:F20"/>
    <mergeCell ref="A3:F3"/>
    <mergeCell ref="A5:F5"/>
    <mergeCell ref="A7:F7"/>
    <mergeCell ref="A1:H1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workbookViewId="0">
      <selection activeCell="E8" sqref="E8:F8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</row>
    <row r="3" spans="1:8" ht="15.75" customHeight="1" x14ac:dyDescent="0.25">
      <c r="A3" s="105" t="s">
        <v>19</v>
      </c>
      <c r="B3" s="105"/>
      <c r="C3" s="105"/>
      <c r="D3" s="105"/>
    </row>
    <row r="4" spans="1:8" ht="18" x14ac:dyDescent="0.25">
      <c r="B4" s="4"/>
      <c r="C4" s="4"/>
      <c r="D4" s="4"/>
    </row>
    <row r="5" spans="1:8" ht="18" customHeight="1" x14ac:dyDescent="0.25">
      <c r="A5" s="105" t="s">
        <v>4</v>
      </c>
      <c r="B5" s="105"/>
      <c r="C5" s="105"/>
      <c r="D5" s="105"/>
    </row>
    <row r="6" spans="1:8" ht="18" x14ac:dyDescent="0.25">
      <c r="A6" s="4"/>
      <c r="B6" s="4"/>
      <c r="C6" s="4"/>
      <c r="D6" s="4"/>
    </row>
    <row r="7" spans="1:8" ht="15.75" customHeight="1" x14ac:dyDescent="0.25">
      <c r="A7" s="105" t="s">
        <v>42</v>
      </c>
      <c r="B7" s="105"/>
      <c r="C7" s="105"/>
      <c r="D7" s="105"/>
    </row>
    <row r="8" spans="1:8" ht="18" x14ac:dyDescent="0.25">
      <c r="A8" s="4"/>
      <c r="B8" s="4"/>
      <c r="C8" s="4"/>
      <c r="D8" s="4"/>
    </row>
    <row r="9" spans="1:8" ht="25.5" x14ac:dyDescent="0.25">
      <c r="A9" s="18" t="s">
        <v>44</v>
      </c>
      <c r="B9" s="17" t="s">
        <v>66</v>
      </c>
      <c r="C9" s="18" t="s">
        <v>67</v>
      </c>
      <c r="D9" s="18" t="s">
        <v>134</v>
      </c>
    </row>
    <row r="10" spans="1:8" x14ac:dyDescent="0.25">
      <c r="A10" s="39" t="s">
        <v>0</v>
      </c>
      <c r="B10" s="84">
        <f>B11+B13+B16+B18+B20+B22</f>
        <v>2794973.56</v>
      </c>
      <c r="C10" s="79">
        <f>C11+C13+C16+C18+C20+C22</f>
        <v>3499517</v>
      </c>
      <c r="D10" s="98">
        <f>D11+D13+D16+D18+D20+D22</f>
        <v>1645100</v>
      </c>
    </row>
    <row r="11" spans="1:8" x14ac:dyDescent="0.25">
      <c r="A11" s="22" t="s">
        <v>47</v>
      </c>
      <c r="B11" s="83">
        <f>B12</f>
        <v>2237276.6800000002</v>
      </c>
      <c r="C11" s="80">
        <f>C12</f>
        <v>2787320</v>
      </c>
      <c r="D11" s="97">
        <f>D12</f>
        <v>1450200</v>
      </c>
    </row>
    <row r="12" spans="1:8" x14ac:dyDescent="0.25">
      <c r="A12" s="13" t="s">
        <v>48</v>
      </c>
      <c r="B12" s="70">
        <v>2237276.6800000002</v>
      </c>
      <c r="C12" s="9">
        <v>2787320</v>
      </c>
      <c r="D12" s="70">
        <v>1450200</v>
      </c>
    </row>
    <row r="13" spans="1:8" x14ac:dyDescent="0.25">
      <c r="A13" s="24" t="s">
        <v>49</v>
      </c>
      <c r="B13" s="75">
        <f>B14+B15</f>
        <v>58814.71</v>
      </c>
      <c r="C13" s="73">
        <f>C14+C15</f>
        <v>61100</v>
      </c>
      <c r="D13" s="73">
        <f>D14+D15</f>
        <v>35300</v>
      </c>
    </row>
    <row r="14" spans="1:8" ht="25.5" x14ac:dyDescent="0.25">
      <c r="A14" s="16" t="s">
        <v>115</v>
      </c>
      <c r="B14" s="66">
        <v>56533.279999999999</v>
      </c>
      <c r="C14" s="9">
        <v>58100</v>
      </c>
      <c r="D14" s="9">
        <v>35000</v>
      </c>
    </row>
    <row r="15" spans="1:8" x14ac:dyDescent="0.25">
      <c r="A15" s="13" t="s">
        <v>117</v>
      </c>
      <c r="B15" s="66">
        <v>2281.4299999999998</v>
      </c>
      <c r="C15" s="9">
        <v>3000</v>
      </c>
      <c r="D15" s="9">
        <v>300</v>
      </c>
    </row>
    <row r="16" spans="1:8" ht="25.5" x14ac:dyDescent="0.25">
      <c r="A16" s="11" t="s">
        <v>46</v>
      </c>
      <c r="B16" s="72">
        <f>B17</f>
        <v>445590.34</v>
      </c>
      <c r="C16" s="73">
        <f>C17</f>
        <v>492270</v>
      </c>
      <c r="D16" s="73">
        <f>D17</f>
        <v>140100</v>
      </c>
    </row>
    <row r="17" spans="1:4" ht="25.5" x14ac:dyDescent="0.25">
      <c r="A17" s="16" t="s">
        <v>113</v>
      </c>
      <c r="B17" s="66">
        <v>445590.34</v>
      </c>
      <c r="C17" s="9">
        <v>492270</v>
      </c>
      <c r="D17" s="9">
        <v>140100</v>
      </c>
    </row>
    <row r="18" spans="1:4" x14ac:dyDescent="0.25">
      <c r="A18" s="78" t="s">
        <v>45</v>
      </c>
      <c r="B18" s="72">
        <f>B19</f>
        <v>47673.71</v>
      </c>
      <c r="C18" s="73">
        <f>C19</f>
        <v>154500</v>
      </c>
      <c r="D18" s="73">
        <f>D19</f>
        <v>15500</v>
      </c>
    </row>
    <row r="19" spans="1:4" x14ac:dyDescent="0.25">
      <c r="A19" s="16" t="s">
        <v>114</v>
      </c>
      <c r="B19" s="66">
        <v>47673.71</v>
      </c>
      <c r="C19" s="9">
        <v>154500</v>
      </c>
      <c r="D19" s="9">
        <v>15500</v>
      </c>
    </row>
    <row r="20" spans="1:4" x14ac:dyDescent="0.25">
      <c r="A20" s="78" t="s">
        <v>119</v>
      </c>
      <c r="B20" s="72">
        <f>B21</f>
        <v>2349</v>
      </c>
      <c r="C20" s="73">
        <f>C21</f>
        <v>1327</v>
      </c>
      <c r="D20" s="73">
        <f>D21</f>
        <v>1500</v>
      </c>
    </row>
    <row r="21" spans="1:4" x14ac:dyDescent="0.25">
      <c r="A21" s="16" t="s">
        <v>120</v>
      </c>
      <c r="B21" s="66">
        <v>2349</v>
      </c>
      <c r="C21" s="9">
        <v>1327</v>
      </c>
      <c r="D21" s="9">
        <v>1500</v>
      </c>
    </row>
    <row r="22" spans="1:4" ht="51" x14ac:dyDescent="0.25">
      <c r="A22" s="39" t="s">
        <v>116</v>
      </c>
      <c r="B22" s="72">
        <f>B23</f>
        <v>3269.12</v>
      </c>
      <c r="C22" s="73">
        <f>C23</f>
        <v>3000</v>
      </c>
      <c r="D22" s="73">
        <f>D23</f>
        <v>2500</v>
      </c>
    </row>
    <row r="23" spans="1:4" ht="26.25" customHeight="1" x14ac:dyDescent="0.25">
      <c r="A23" s="16" t="s">
        <v>118</v>
      </c>
      <c r="B23" s="66">
        <v>3269.12</v>
      </c>
      <c r="C23" s="9">
        <v>3000</v>
      </c>
      <c r="D23" s="9">
        <v>2500</v>
      </c>
    </row>
    <row r="26" spans="1:4" ht="15.75" customHeight="1" x14ac:dyDescent="0.25">
      <c r="A26" s="105" t="s">
        <v>43</v>
      </c>
      <c r="B26" s="105"/>
      <c r="C26" s="105"/>
      <c r="D26" s="105"/>
    </row>
    <row r="27" spans="1:4" ht="18" x14ac:dyDescent="0.25">
      <c r="A27" s="4"/>
      <c r="B27" s="4"/>
      <c r="C27" s="4"/>
      <c r="D27" s="4"/>
    </row>
    <row r="28" spans="1:4" ht="25.5" x14ac:dyDescent="0.25">
      <c r="A28" s="18" t="s">
        <v>44</v>
      </c>
      <c r="B28" s="17" t="s">
        <v>66</v>
      </c>
      <c r="C28" s="18" t="s">
        <v>67</v>
      </c>
      <c r="D28" s="18" t="s">
        <v>134</v>
      </c>
    </row>
    <row r="29" spans="1:4" x14ac:dyDescent="0.25">
      <c r="A29" s="39" t="s">
        <v>1</v>
      </c>
      <c r="B29" s="84">
        <f>B30+B32+B35+B37+B39+B41</f>
        <v>2790447.17</v>
      </c>
      <c r="C29" s="92">
        <f>C30+C32+C35+C37+C39+C41</f>
        <v>3505769.25</v>
      </c>
      <c r="D29" s="82">
        <f>D30+D32+D35+D37+D39+D41</f>
        <v>1681500</v>
      </c>
    </row>
    <row r="30" spans="1:4" ht="15.75" customHeight="1" x14ac:dyDescent="0.25">
      <c r="A30" s="22" t="s">
        <v>47</v>
      </c>
      <c r="B30" s="83">
        <f>B31</f>
        <v>2211176.6800000002</v>
      </c>
      <c r="C30" s="93">
        <f>C31</f>
        <v>2787320</v>
      </c>
      <c r="D30" s="81">
        <f>D31</f>
        <v>1450200</v>
      </c>
    </row>
    <row r="31" spans="1:4" x14ac:dyDescent="0.25">
      <c r="A31" s="13" t="s">
        <v>48</v>
      </c>
      <c r="B31" s="70">
        <v>2211176.6800000002</v>
      </c>
      <c r="C31" s="94">
        <v>2787320</v>
      </c>
      <c r="D31" s="9">
        <v>1450200</v>
      </c>
    </row>
    <row r="32" spans="1:4" x14ac:dyDescent="0.25">
      <c r="A32" s="24" t="s">
        <v>49</v>
      </c>
      <c r="B32" s="75">
        <f>B33+B34</f>
        <v>55219.63</v>
      </c>
      <c r="C32" s="95">
        <f>C33+C34</f>
        <v>64695.08</v>
      </c>
      <c r="D32" s="73">
        <f>D33+D34</f>
        <v>35300</v>
      </c>
    </row>
    <row r="33" spans="1:4" ht="25.5" x14ac:dyDescent="0.25">
      <c r="A33" s="16" t="s">
        <v>112</v>
      </c>
      <c r="B33" s="66">
        <v>52938.2</v>
      </c>
      <c r="C33" s="94">
        <v>61695.08</v>
      </c>
      <c r="D33" s="9">
        <v>35000</v>
      </c>
    </row>
    <row r="34" spans="1:4" x14ac:dyDescent="0.25">
      <c r="A34" s="13" t="s">
        <v>117</v>
      </c>
      <c r="B34" s="66">
        <v>2281.4299999999998</v>
      </c>
      <c r="C34" s="94">
        <v>3000</v>
      </c>
      <c r="D34" s="9">
        <v>300</v>
      </c>
    </row>
    <row r="35" spans="1:4" ht="25.5" x14ac:dyDescent="0.25">
      <c r="A35" s="78" t="s">
        <v>123</v>
      </c>
      <c r="B35" s="72">
        <f>B36</f>
        <v>443722.13</v>
      </c>
      <c r="C35" s="96">
        <f>C36</f>
        <v>494137.63</v>
      </c>
      <c r="D35" s="73">
        <f>D36</f>
        <v>140100</v>
      </c>
    </row>
    <row r="36" spans="1:4" ht="25.5" x14ac:dyDescent="0.25">
      <c r="A36" s="16" t="s">
        <v>124</v>
      </c>
      <c r="B36" s="66">
        <v>443722.13</v>
      </c>
      <c r="C36" s="94">
        <v>494137.63</v>
      </c>
      <c r="D36" s="9">
        <v>140100</v>
      </c>
    </row>
    <row r="37" spans="1:4" x14ac:dyDescent="0.25">
      <c r="A37" s="24" t="s">
        <v>45</v>
      </c>
      <c r="B37" s="72">
        <f>B38</f>
        <v>76710.61</v>
      </c>
      <c r="C37" s="96">
        <f>C38</f>
        <v>155289.54</v>
      </c>
      <c r="D37" s="73">
        <f>D38</f>
        <v>41900</v>
      </c>
    </row>
    <row r="38" spans="1:4" x14ac:dyDescent="0.25">
      <c r="A38" s="13" t="s">
        <v>114</v>
      </c>
      <c r="B38" s="66">
        <v>76710.61</v>
      </c>
      <c r="C38" s="94">
        <v>155289.54</v>
      </c>
      <c r="D38" s="9">
        <v>41900</v>
      </c>
    </row>
    <row r="39" spans="1:4" x14ac:dyDescent="0.25">
      <c r="A39" s="24" t="s">
        <v>119</v>
      </c>
      <c r="B39" s="72">
        <f>B40</f>
        <v>349</v>
      </c>
      <c r="C39" s="96">
        <f>C40</f>
        <v>1327</v>
      </c>
      <c r="D39" s="73">
        <f>D40</f>
        <v>11500</v>
      </c>
    </row>
    <row r="40" spans="1:4" x14ac:dyDescent="0.25">
      <c r="A40" s="13" t="s">
        <v>120</v>
      </c>
      <c r="B40" s="66">
        <v>349</v>
      </c>
      <c r="C40" s="94">
        <v>1327</v>
      </c>
      <c r="D40" s="9">
        <v>11500</v>
      </c>
    </row>
    <row r="41" spans="1:4" ht="51" x14ac:dyDescent="0.25">
      <c r="A41" s="22" t="s">
        <v>121</v>
      </c>
      <c r="B41" s="72">
        <f>B42</f>
        <v>3269.12</v>
      </c>
      <c r="C41" s="96">
        <f>C42</f>
        <v>3000</v>
      </c>
      <c r="D41" s="73">
        <f>D42</f>
        <v>2500</v>
      </c>
    </row>
    <row r="42" spans="1:4" ht="25.5" x14ac:dyDescent="0.25">
      <c r="A42" s="16" t="s">
        <v>122</v>
      </c>
      <c r="B42" s="66">
        <v>3269.12</v>
      </c>
      <c r="C42" s="94">
        <v>3000</v>
      </c>
      <c r="D42" s="9">
        <v>2500</v>
      </c>
    </row>
  </sheetData>
  <mergeCells count="5">
    <mergeCell ref="A3:D3"/>
    <mergeCell ref="A5:D5"/>
    <mergeCell ref="A7:D7"/>
    <mergeCell ref="A26:D26"/>
    <mergeCell ref="A1:H1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workbookViewId="0">
      <selection activeCell="E8" sqref="E8:F8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</row>
    <row r="3" spans="1:8" ht="15.75" x14ac:dyDescent="0.25">
      <c r="A3" s="105" t="s">
        <v>19</v>
      </c>
      <c r="B3" s="105"/>
      <c r="C3" s="105"/>
      <c r="D3" s="105"/>
    </row>
    <row r="4" spans="1:8" ht="18" x14ac:dyDescent="0.25">
      <c r="A4" s="4"/>
      <c r="B4" s="4"/>
      <c r="C4" s="4"/>
      <c r="D4" s="4"/>
    </row>
    <row r="5" spans="1:8" ht="18" customHeight="1" x14ac:dyDescent="0.25">
      <c r="A5" s="105" t="s">
        <v>4</v>
      </c>
      <c r="B5" s="106"/>
      <c r="C5" s="106"/>
      <c r="D5" s="106"/>
    </row>
    <row r="6" spans="1:8" ht="18" x14ac:dyDescent="0.25">
      <c r="A6" s="4"/>
      <c r="B6" s="4"/>
      <c r="C6" s="4"/>
      <c r="D6" s="4"/>
    </row>
    <row r="7" spans="1:8" ht="15.75" x14ac:dyDescent="0.25">
      <c r="A7" s="105" t="s">
        <v>14</v>
      </c>
      <c r="B7" s="122"/>
      <c r="C7" s="122"/>
      <c r="D7" s="122"/>
    </row>
    <row r="8" spans="1:8" ht="18" x14ac:dyDescent="0.25">
      <c r="A8" s="4"/>
      <c r="B8" s="4"/>
      <c r="C8" s="4"/>
      <c r="D8" s="4"/>
    </row>
    <row r="9" spans="1:8" ht="25.5" x14ac:dyDescent="0.25">
      <c r="A9" s="18" t="s">
        <v>44</v>
      </c>
      <c r="B9" s="17" t="s">
        <v>66</v>
      </c>
      <c r="C9" s="18" t="s">
        <v>67</v>
      </c>
      <c r="D9" s="18" t="s">
        <v>134</v>
      </c>
    </row>
    <row r="10" spans="1:8" ht="15.75" customHeight="1" x14ac:dyDescent="0.25">
      <c r="A10" s="11" t="s">
        <v>15</v>
      </c>
      <c r="B10" s="66">
        <v>2752855.23</v>
      </c>
      <c r="C10" s="70">
        <f>C11</f>
        <v>3507769.25</v>
      </c>
      <c r="D10" s="9">
        <v>1681500</v>
      </c>
    </row>
    <row r="11" spans="1:8" ht="15.75" customHeight="1" x14ac:dyDescent="0.25">
      <c r="A11" s="11" t="s">
        <v>109</v>
      </c>
      <c r="B11" s="66">
        <v>2752855.23</v>
      </c>
      <c r="C11" s="70">
        <v>3507769.25</v>
      </c>
      <c r="D11" s="9">
        <v>1681500</v>
      </c>
    </row>
    <row r="12" spans="1:8" x14ac:dyDescent="0.25">
      <c r="A12" s="16" t="s">
        <v>110</v>
      </c>
      <c r="B12" s="66">
        <f>B11-B13</f>
        <v>2607373.29</v>
      </c>
      <c r="C12" s="70">
        <f>C11-C13</f>
        <v>3375719.25</v>
      </c>
      <c r="D12" s="9">
        <f>D11-D13</f>
        <v>1624000</v>
      </c>
    </row>
    <row r="13" spans="1:8" x14ac:dyDescent="0.25">
      <c r="A13" s="77" t="s">
        <v>111</v>
      </c>
      <c r="B13" s="66">
        <v>145481.94</v>
      </c>
      <c r="C13" s="70">
        <v>132050</v>
      </c>
      <c r="D13" s="9">
        <v>57500</v>
      </c>
    </row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05" t="s">
        <v>51</v>
      </c>
      <c r="B5" s="105"/>
      <c r="C5" s="105"/>
      <c r="D5" s="105"/>
      <c r="E5" s="105"/>
      <c r="F5" s="105"/>
      <c r="G5" s="105"/>
      <c r="H5" s="10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8" t="s">
        <v>5</v>
      </c>
      <c r="B7" s="17" t="s">
        <v>6</v>
      </c>
      <c r="C7" s="17" t="s">
        <v>31</v>
      </c>
      <c r="D7" s="17" t="s">
        <v>66</v>
      </c>
      <c r="E7" s="18" t="s">
        <v>67</v>
      </c>
      <c r="F7" s="18" t="s">
        <v>134</v>
      </c>
      <c r="G7" s="18" t="s">
        <v>32</v>
      </c>
      <c r="H7" s="18" t="s">
        <v>68</v>
      </c>
    </row>
    <row r="8" spans="1:10" x14ac:dyDescent="0.25">
      <c r="A8" s="37"/>
      <c r="B8" s="38"/>
      <c r="C8" s="36" t="s">
        <v>53</v>
      </c>
      <c r="D8" s="38"/>
      <c r="E8" s="37"/>
      <c r="F8" s="37"/>
      <c r="G8" s="37"/>
      <c r="H8" s="37"/>
    </row>
    <row r="9" spans="1:10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10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10" x14ac:dyDescent="0.25">
      <c r="A11" s="11"/>
      <c r="B11" s="15"/>
      <c r="C11" s="40"/>
      <c r="D11" s="8"/>
      <c r="E11" s="9"/>
      <c r="F11" s="9"/>
      <c r="G11" s="9"/>
      <c r="H11" s="9"/>
    </row>
    <row r="12" spans="1:10" x14ac:dyDescent="0.25">
      <c r="A12" s="11"/>
      <c r="B12" s="15"/>
      <c r="C12" s="36" t="s">
        <v>56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4"/>
      <c r="C13" s="22" t="s">
        <v>17</v>
      </c>
      <c r="D13" s="8"/>
      <c r="E13" s="9"/>
      <c r="F13" s="9"/>
      <c r="G13" s="9"/>
      <c r="H13" s="9"/>
    </row>
    <row r="14" spans="1:10" ht="25.5" x14ac:dyDescent="0.25">
      <c r="A14" s="15"/>
      <c r="B14" s="15">
        <v>54</v>
      </c>
      <c r="C14" s="23" t="s">
        <v>24</v>
      </c>
      <c r="D14" s="8"/>
      <c r="E14" s="9"/>
      <c r="F14" s="9"/>
      <c r="G14" s="9"/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D7" sqref="D7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5" t="s">
        <v>19</v>
      </c>
      <c r="B3" s="105"/>
      <c r="C3" s="105"/>
      <c r="D3" s="105"/>
      <c r="E3" s="105"/>
      <c r="F3" s="10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5" t="s">
        <v>52</v>
      </c>
      <c r="B5" s="105"/>
      <c r="C5" s="105"/>
      <c r="D5" s="105"/>
      <c r="E5" s="105"/>
      <c r="F5" s="105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7" t="s">
        <v>44</v>
      </c>
      <c r="B7" s="17" t="s">
        <v>66</v>
      </c>
      <c r="C7" s="18" t="s">
        <v>67</v>
      </c>
      <c r="D7" s="18" t="s">
        <v>134</v>
      </c>
      <c r="E7" s="18" t="s">
        <v>32</v>
      </c>
      <c r="F7" s="18" t="s">
        <v>68</v>
      </c>
    </row>
    <row r="8" spans="1:10" x14ac:dyDescent="0.25">
      <c r="A8" s="11" t="s">
        <v>53</v>
      </c>
      <c r="B8" s="8"/>
      <c r="C8" s="9"/>
      <c r="D8" s="9"/>
      <c r="E8" s="9"/>
      <c r="F8" s="9"/>
    </row>
    <row r="9" spans="1:10" ht="25.5" x14ac:dyDescent="0.25">
      <c r="A9" s="11" t="s">
        <v>54</v>
      </c>
      <c r="B9" s="8"/>
      <c r="C9" s="9"/>
      <c r="D9" s="9"/>
      <c r="E9" s="9"/>
      <c r="F9" s="9"/>
    </row>
    <row r="10" spans="1:10" ht="25.5" x14ac:dyDescent="0.25">
      <c r="A10" s="16" t="s">
        <v>55</v>
      </c>
      <c r="B10" s="8"/>
      <c r="C10" s="9"/>
      <c r="D10" s="9"/>
      <c r="E10" s="9"/>
      <c r="F10" s="9"/>
    </row>
    <row r="11" spans="1:10" x14ac:dyDescent="0.25">
      <c r="A11" s="16"/>
      <c r="B11" s="8"/>
      <c r="C11" s="9"/>
      <c r="D11" s="9"/>
      <c r="E11" s="9"/>
      <c r="F11" s="9"/>
    </row>
    <row r="12" spans="1:10" x14ac:dyDescent="0.25">
      <c r="A12" s="11" t="s">
        <v>56</v>
      </c>
      <c r="B12" s="8"/>
      <c r="C12" s="9"/>
      <c r="D12" s="9"/>
      <c r="E12" s="9"/>
      <c r="F12" s="9"/>
    </row>
    <row r="13" spans="1:10" x14ac:dyDescent="0.25">
      <c r="A13" s="22" t="s">
        <v>47</v>
      </c>
      <c r="B13" s="8"/>
      <c r="C13" s="9"/>
      <c r="D13" s="9"/>
      <c r="E13" s="9"/>
      <c r="F13" s="9"/>
    </row>
    <row r="14" spans="1:10" x14ac:dyDescent="0.25">
      <c r="A14" s="13" t="s">
        <v>48</v>
      </c>
      <c r="B14" s="8"/>
      <c r="C14" s="9"/>
      <c r="D14" s="9"/>
      <c r="E14" s="9"/>
      <c r="F14" s="10"/>
    </row>
    <row r="15" spans="1:10" x14ac:dyDescent="0.25">
      <c r="A15" s="22" t="s">
        <v>49</v>
      </c>
      <c r="B15" s="8"/>
      <c r="C15" s="9"/>
      <c r="D15" s="9"/>
      <c r="E15" s="9"/>
      <c r="F15" s="10"/>
    </row>
    <row r="16" spans="1:10" x14ac:dyDescent="0.25">
      <c r="A16" s="13" t="s">
        <v>50</v>
      </c>
      <c r="B16" s="8"/>
      <c r="C16" s="9"/>
      <c r="D16" s="9"/>
      <c r="E16" s="9"/>
      <c r="F16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4"/>
  <sheetViews>
    <sheetView tabSelected="1" topLeftCell="A49" workbookViewId="0">
      <selection activeCell="N15" sqref="N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5703125" customWidth="1"/>
    <col min="6" max="7" width="25.28515625" customWidth="1"/>
  </cols>
  <sheetData>
    <row r="1" spans="1:8" ht="42" customHeight="1" x14ac:dyDescent="0.25">
      <c r="A1" s="105" t="s">
        <v>132</v>
      </c>
      <c r="B1" s="105"/>
      <c r="C1" s="105"/>
      <c r="D1" s="105"/>
      <c r="E1" s="105"/>
      <c r="F1" s="105"/>
      <c r="G1" s="105"/>
      <c r="H1" s="105"/>
    </row>
    <row r="2" spans="1:8" ht="18" x14ac:dyDescent="0.25">
      <c r="A2" s="4"/>
      <c r="B2" s="4"/>
      <c r="C2" s="4"/>
      <c r="D2" s="4"/>
      <c r="E2" s="4"/>
      <c r="F2" s="4"/>
      <c r="G2" s="4"/>
    </row>
    <row r="3" spans="1:8" ht="18" customHeight="1" x14ac:dyDescent="0.25">
      <c r="A3" s="105" t="s">
        <v>18</v>
      </c>
      <c r="B3" s="106"/>
      <c r="C3" s="106"/>
      <c r="D3" s="106"/>
      <c r="E3" s="106"/>
      <c r="F3" s="106"/>
      <c r="G3" s="106"/>
    </row>
    <row r="4" spans="1:8" ht="18" x14ac:dyDescent="0.25">
      <c r="A4" s="4"/>
      <c r="B4" s="4"/>
      <c r="C4" s="4"/>
      <c r="D4" s="4"/>
      <c r="E4" s="4"/>
      <c r="F4" s="4"/>
      <c r="G4" s="4"/>
    </row>
    <row r="5" spans="1:8" ht="25.5" x14ac:dyDescent="0.25">
      <c r="A5" s="129" t="s">
        <v>20</v>
      </c>
      <c r="B5" s="130"/>
      <c r="C5" s="131"/>
      <c r="D5" s="17" t="s">
        <v>21</v>
      </c>
      <c r="E5" s="17" t="s">
        <v>66</v>
      </c>
      <c r="F5" s="18" t="s">
        <v>67</v>
      </c>
      <c r="G5" s="18" t="s">
        <v>134</v>
      </c>
    </row>
    <row r="6" spans="1:8" x14ac:dyDescent="0.25">
      <c r="A6" s="62"/>
      <c r="B6" s="63"/>
      <c r="C6" s="64"/>
      <c r="D6" s="17" t="s">
        <v>69</v>
      </c>
      <c r="E6" s="74">
        <f>E7+E90</f>
        <v>2790447.1700000004</v>
      </c>
      <c r="F6" s="76">
        <f>F7+F90</f>
        <v>3507769.25</v>
      </c>
      <c r="G6" s="76">
        <f>G7+G90</f>
        <v>1681500</v>
      </c>
    </row>
    <row r="7" spans="1:8" x14ac:dyDescent="0.25">
      <c r="A7" s="135" t="s">
        <v>70</v>
      </c>
      <c r="B7" s="136"/>
      <c r="C7" s="137"/>
      <c r="D7" s="26" t="s">
        <v>71</v>
      </c>
      <c r="E7" s="72">
        <f>E8+E69+E78+E83</f>
        <v>2752854.93</v>
      </c>
      <c r="F7" s="75">
        <f>F8+F69+F78</f>
        <v>3441369.25</v>
      </c>
      <c r="G7" s="73">
        <f>G8+G69+G78</f>
        <v>1659000</v>
      </c>
    </row>
    <row r="8" spans="1:8" ht="25.5" x14ac:dyDescent="0.25">
      <c r="A8" s="135" t="s">
        <v>72</v>
      </c>
      <c r="B8" s="136"/>
      <c r="C8" s="137"/>
      <c r="D8" s="26" t="s">
        <v>73</v>
      </c>
      <c r="E8" s="72">
        <f>2678932.33</f>
        <v>2678932.33</v>
      </c>
      <c r="F8" s="75">
        <f>F9+F17+F23+F28+F31+F38+F44+F47+F50+F54+F57+F63+F66</f>
        <v>3306112.94</v>
      </c>
      <c r="G8" s="73">
        <f>G9+G17+G23+G28+G31+G38+G44+G47+G50+G54+G57+G63+G66</f>
        <v>1508000</v>
      </c>
    </row>
    <row r="9" spans="1:8" x14ac:dyDescent="0.25">
      <c r="A9" s="126" t="s">
        <v>74</v>
      </c>
      <c r="B9" s="127"/>
      <c r="C9" s="128"/>
      <c r="D9" s="35" t="s">
        <v>75</v>
      </c>
      <c r="E9" s="68">
        <f>E10+E13</f>
        <v>2155066.94</v>
      </c>
      <c r="F9" s="69">
        <f>F10+F13</f>
        <v>2720920</v>
      </c>
      <c r="G9" s="69">
        <f>G10+G13</f>
        <v>1301700</v>
      </c>
    </row>
    <row r="10" spans="1:8" x14ac:dyDescent="0.25">
      <c r="A10" s="132">
        <v>3</v>
      </c>
      <c r="B10" s="133"/>
      <c r="C10" s="134"/>
      <c r="D10" s="25" t="s">
        <v>10</v>
      </c>
      <c r="E10" s="66">
        <f>E11+E12</f>
        <v>2095339.29</v>
      </c>
      <c r="F10" s="9">
        <f>F11+F12</f>
        <v>2619220</v>
      </c>
      <c r="G10" s="9">
        <f>G11+G12</f>
        <v>1174200</v>
      </c>
    </row>
    <row r="11" spans="1:8" x14ac:dyDescent="0.25">
      <c r="A11" s="123">
        <v>31</v>
      </c>
      <c r="B11" s="124"/>
      <c r="C11" s="125"/>
      <c r="D11" s="25" t="s">
        <v>11</v>
      </c>
      <c r="E11" s="66">
        <v>2082239.29</v>
      </c>
      <c r="F11" s="9">
        <v>2605110</v>
      </c>
      <c r="G11" s="9">
        <v>913780</v>
      </c>
    </row>
    <row r="12" spans="1:8" x14ac:dyDescent="0.25">
      <c r="A12" s="123">
        <v>32</v>
      </c>
      <c r="B12" s="124"/>
      <c r="C12" s="125"/>
      <c r="D12" s="25" t="s">
        <v>22</v>
      </c>
      <c r="E12" s="66">
        <v>13100</v>
      </c>
      <c r="F12" s="9">
        <v>14110</v>
      </c>
      <c r="G12" s="9">
        <v>260420</v>
      </c>
    </row>
    <row r="13" spans="1:8" ht="25.5" x14ac:dyDescent="0.25">
      <c r="A13" s="56">
        <v>4</v>
      </c>
      <c r="B13" s="59"/>
      <c r="C13" s="60"/>
      <c r="D13" s="25" t="s">
        <v>12</v>
      </c>
      <c r="E13" s="66">
        <f>SUM(E14:E16)</f>
        <v>59727.65</v>
      </c>
      <c r="F13" s="9">
        <f>F14+F15+F16</f>
        <v>101700</v>
      </c>
      <c r="G13" s="9">
        <f>G14+G15+G16</f>
        <v>127500</v>
      </c>
    </row>
    <row r="14" spans="1:8" ht="25.5" x14ac:dyDescent="0.25">
      <c r="A14" s="58">
        <v>41</v>
      </c>
      <c r="B14" s="59"/>
      <c r="C14" s="60"/>
      <c r="D14" s="25" t="s">
        <v>13</v>
      </c>
      <c r="E14" s="66">
        <v>8603.75</v>
      </c>
      <c r="F14" s="9">
        <v>4200</v>
      </c>
      <c r="G14" s="9"/>
    </row>
    <row r="15" spans="1:8" ht="25.5" x14ac:dyDescent="0.25">
      <c r="A15" s="58">
        <v>42</v>
      </c>
      <c r="B15" s="59"/>
      <c r="C15" s="60"/>
      <c r="D15" s="25" t="s">
        <v>30</v>
      </c>
      <c r="E15" s="66">
        <v>18563.900000000001</v>
      </c>
      <c r="F15" s="9">
        <v>35000</v>
      </c>
      <c r="G15" s="9">
        <v>127500</v>
      </c>
    </row>
    <row r="16" spans="1:8" ht="25.5" x14ac:dyDescent="0.25">
      <c r="A16" s="58">
        <v>45</v>
      </c>
      <c r="B16" s="59"/>
      <c r="C16" s="60"/>
      <c r="D16" s="25" t="s">
        <v>76</v>
      </c>
      <c r="E16" s="66">
        <v>32560</v>
      </c>
      <c r="F16" s="9">
        <v>62500</v>
      </c>
      <c r="G16" s="9"/>
    </row>
    <row r="17" spans="1:7" x14ac:dyDescent="0.25">
      <c r="A17" s="126" t="s">
        <v>77</v>
      </c>
      <c r="B17" s="127"/>
      <c r="C17" s="128"/>
      <c r="D17" s="35" t="s">
        <v>78</v>
      </c>
      <c r="E17" s="68">
        <f>E18+E21</f>
        <v>52938.2</v>
      </c>
      <c r="F17" s="69">
        <f>F18</f>
        <v>58100</v>
      </c>
      <c r="G17" s="69">
        <f>G18</f>
        <v>35000</v>
      </c>
    </row>
    <row r="18" spans="1:7" x14ac:dyDescent="0.25">
      <c r="A18" s="56">
        <v>3</v>
      </c>
      <c r="B18" s="57"/>
      <c r="C18" s="25"/>
      <c r="D18" s="25" t="s">
        <v>10</v>
      </c>
      <c r="E18" s="66">
        <f>E19+E20</f>
        <v>52525.7</v>
      </c>
      <c r="F18" s="9">
        <f>F19</f>
        <v>58100</v>
      </c>
      <c r="G18" s="9">
        <f>G19</f>
        <v>35000</v>
      </c>
    </row>
    <row r="19" spans="1:7" x14ac:dyDescent="0.25">
      <c r="A19" s="67">
        <v>31</v>
      </c>
      <c r="B19" s="57"/>
      <c r="C19" s="25"/>
      <c r="D19" s="25" t="s">
        <v>11</v>
      </c>
      <c r="E19" s="66">
        <v>40975.54</v>
      </c>
      <c r="F19" s="9">
        <v>58100</v>
      </c>
      <c r="G19" s="9">
        <v>35000</v>
      </c>
    </row>
    <row r="20" spans="1:7" x14ac:dyDescent="0.25">
      <c r="A20" s="67">
        <v>32</v>
      </c>
      <c r="B20" s="57"/>
      <c r="C20" s="25"/>
      <c r="D20" s="25" t="s">
        <v>22</v>
      </c>
      <c r="E20" s="66">
        <v>11550.16</v>
      </c>
      <c r="F20" s="9"/>
      <c r="G20" s="9"/>
    </row>
    <row r="21" spans="1:7" ht="25.5" x14ac:dyDescent="0.25">
      <c r="A21" s="56">
        <v>4</v>
      </c>
      <c r="B21" s="57"/>
      <c r="C21" s="25"/>
      <c r="D21" s="25" t="s">
        <v>12</v>
      </c>
      <c r="E21" s="66">
        <f>E22</f>
        <v>412.5</v>
      </c>
      <c r="F21" s="9"/>
      <c r="G21" s="9"/>
    </row>
    <row r="22" spans="1:7" ht="25.5" x14ac:dyDescent="0.25">
      <c r="A22" s="67">
        <v>41</v>
      </c>
      <c r="B22" s="57"/>
      <c r="C22" s="25"/>
      <c r="D22" s="25" t="s">
        <v>79</v>
      </c>
      <c r="E22" s="66">
        <v>412.5</v>
      </c>
      <c r="F22" s="9"/>
      <c r="G22" s="9"/>
    </row>
    <row r="23" spans="1:7" x14ac:dyDescent="0.25">
      <c r="A23" s="126" t="s">
        <v>77</v>
      </c>
      <c r="B23" s="127"/>
      <c r="C23" s="128"/>
      <c r="D23" s="35" t="s">
        <v>94</v>
      </c>
      <c r="E23" s="66"/>
      <c r="F23" s="71">
        <f>F24+F26</f>
        <v>3595.08</v>
      </c>
      <c r="G23" s="9"/>
    </row>
    <row r="24" spans="1:7" x14ac:dyDescent="0.25">
      <c r="A24" s="56">
        <v>3</v>
      </c>
      <c r="B24" s="57"/>
      <c r="C24" s="25"/>
      <c r="D24" s="25" t="s">
        <v>10</v>
      </c>
      <c r="E24" s="66"/>
      <c r="F24" s="70">
        <f>F25</f>
        <v>2194.87</v>
      </c>
      <c r="G24" s="9"/>
    </row>
    <row r="25" spans="1:7" x14ac:dyDescent="0.25">
      <c r="A25" s="67">
        <v>32</v>
      </c>
      <c r="B25" s="57"/>
      <c r="C25" s="25"/>
      <c r="D25" s="25" t="s">
        <v>22</v>
      </c>
      <c r="E25" s="66"/>
      <c r="F25" s="70">
        <v>2194.87</v>
      </c>
      <c r="G25" s="9"/>
    </row>
    <row r="26" spans="1:7" ht="25.5" x14ac:dyDescent="0.25">
      <c r="A26" s="56">
        <v>4</v>
      </c>
      <c r="B26" s="57"/>
      <c r="C26" s="25"/>
      <c r="D26" s="25" t="s">
        <v>12</v>
      </c>
      <c r="E26" s="66"/>
      <c r="F26" s="70">
        <f>F27</f>
        <v>1400.21</v>
      </c>
      <c r="G26" s="9"/>
    </row>
    <row r="27" spans="1:7" ht="25.5" x14ac:dyDescent="0.25">
      <c r="A27" s="67">
        <v>42</v>
      </c>
      <c r="B27" s="57"/>
      <c r="C27" s="25"/>
      <c r="D27" s="25" t="s">
        <v>30</v>
      </c>
      <c r="E27" s="66"/>
      <c r="F27" s="70">
        <v>1400.21</v>
      </c>
      <c r="G27" s="9"/>
    </row>
    <row r="28" spans="1:7" x14ac:dyDescent="0.25">
      <c r="A28" s="126" t="s">
        <v>77</v>
      </c>
      <c r="B28" s="127"/>
      <c r="C28" s="128"/>
      <c r="D28" s="35" t="s">
        <v>80</v>
      </c>
      <c r="E28" s="68">
        <f t="shared" ref="E28:G29" si="0">E29</f>
        <v>2281.4299999999998</v>
      </c>
      <c r="F28" s="69">
        <f t="shared" si="0"/>
        <v>3000</v>
      </c>
      <c r="G28" s="69">
        <f t="shared" si="0"/>
        <v>300</v>
      </c>
    </row>
    <row r="29" spans="1:7" x14ac:dyDescent="0.25">
      <c r="A29" s="56">
        <v>3</v>
      </c>
      <c r="B29" s="57"/>
      <c r="C29" s="25"/>
      <c r="D29" s="25" t="s">
        <v>10</v>
      </c>
      <c r="E29" s="66">
        <f t="shared" si="0"/>
        <v>2281.4299999999998</v>
      </c>
      <c r="F29" s="9">
        <f t="shared" si="0"/>
        <v>3000</v>
      </c>
      <c r="G29" s="9">
        <f t="shared" si="0"/>
        <v>300</v>
      </c>
    </row>
    <row r="30" spans="1:7" x14ac:dyDescent="0.25">
      <c r="A30" s="67">
        <v>31</v>
      </c>
      <c r="B30" s="57"/>
      <c r="C30" s="25"/>
      <c r="D30" s="25" t="s">
        <v>11</v>
      </c>
      <c r="E30" s="66">
        <v>2281.4299999999998</v>
      </c>
      <c r="F30" s="9">
        <v>3000</v>
      </c>
      <c r="G30" s="9">
        <v>300</v>
      </c>
    </row>
    <row r="31" spans="1:7" ht="25.5" x14ac:dyDescent="0.25">
      <c r="A31" s="126" t="s">
        <v>81</v>
      </c>
      <c r="B31" s="127"/>
      <c r="C31" s="128"/>
      <c r="D31" s="35" t="s">
        <v>82</v>
      </c>
      <c r="E31" s="68">
        <f>E32</f>
        <v>443722.13</v>
      </c>
      <c r="F31" s="69">
        <f>F32+F36</f>
        <v>492270</v>
      </c>
      <c r="G31" s="69">
        <f>G32+G36</f>
        <v>140100</v>
      </c>
    </row>
    <row r="32" spans="1:7" x14ac:dyDescent="0.25">
      <c r="A32" s="56">
        <v>3</v>
      </c>
      <c r="B32" s="57"/>
      <c r="C32" s="25"/>
      <c r="D32" s="25" t="s">
        <v>10</v>
      </c>
      <c r="E32" s="66">
        <f>E33+E34+E35</f>
        <v>443722.13</v>
      </c>
      <c r="F32" s="9">
        <f>F33+F34+F35</f>
        <v>491270</v>
      </c>
      <c r="G32" s="9">
        <f>G33+G34+G35</f>
        <v>140100</v>
      </c>
    </row>
    <row r="33" spans="1:7" x14ac:dyDescent="0.25">
      <c r="A33" s="67">
        <v>31</v>
      </c>
      <c r="B33" s="57"/>
      <c r="C33" s="25"/>
      <c r="D33" s="25" t="s">
        <v>11</v>
      </c>
      <c r="E33" s="66">
        <v>35000</v>
      </c>
      <c r="F33" s="9">
        <v>88010</v>
      </c>
      <c r="G33" s="9">
        <v>15900</v>
      </c>
    </row>
    <row r="34" spans="1:7" x14ac:dyDescent="0.25">
      <c r="A34" s="67">
        <v>32</v>
      </c>
      <c r="B34" s="57"/>
      <c r="C34" s="25"/>
      <c r="D34" s="25" t="s">
        <v>22</v>
      </c>
      <c r="E34" s="66">
        <v>408673.6</v>
      </c>
      <c r="F34" s="9">
        <v>402994</v>
      </c>
      <c r="G34" s="9">
        <v>124140</v>
      </c>
    </row>
    <row r="35" spans="1:7" x14ac:dyDescent="0.25">
      <c r="A35" s="67">
        <v>34</v>
      </c>
      <c r="B35" s="57"/>
      <c r="C35" s="25"/>
      <c r="D35" s="25" t="s">
        <v>83</v>
      </c>
      <c r="E35" s="66">
        <v>48.53</v>
      </c>
      <c r="F35" s="9">
        <v>266</v>
      </c>
      <c r="G35" s="9">
        <v>60</v>
      </c>
    </row>
    <row r="36" spans="1:7" ht="25.5" x14ac:dyDescent="0.25">
      <c r="A36" s="56">
        <v>4</v>
      </c>
      <c r="B36" s="57"/>
      <c r="C36" s="25"/>
      <c r="D36" s="25" t="s">
        <v>12</v>
      </c>
      <c r="E36" s="66"/>
      <c r="F36" s="9">
        <f>F37</f>
        <v>1000</v>
      </c>
      <c r="G36" s="9"/>
    </row>
    <row r="37" spans="1:7" ht="25.5" x14ac:dyDescent="0.25">
      <c r="A37" s="67">
        <v>42</v>
      </c>
      <c r="B37" s="57"/>
      <c r="C37" s="25"/>
      <c r="D37" s="25" t="s">
        <v>30</v>
      </c>
      <c r="E37" s="66"/>
      <c r="F37" s="9">
        <v>1000</v>
      </c>
      <c r="G37" s="9"/>
    </row>
    <row r="38" spans="1:7" ht="25.5" x14ac:dyDescent="0.25">
      <c r="A38" s="126" t="s">
        <v>81</v>
      </c>
      <c r="B38" s="127"/>
      <c r="C38" s="128"/>
      <c r="D38" s="99" t="s">
        <v>95</v>
      </c>
      <c r="E38" s="66"/>
      <c r="F38" s="71">
        <f>F39</f>
        <v>1867.63</v>
      </c>
      <c r="G38" s="71"/>
    </row>
    <row r="39" spans="1:7" x14ac:dyDescent="0.25">
      <c r="A39" s="56">
        <v>3</v>
      </c>
      <c r="B39" s="57"/>
      <c r="C39" s="25"/>
      <c r="D39" s="25" t="s">
        <v>10</v>
      </c>
      <c r="E39" s="66"/>
      <c r="F39" s="70">
        <f>F40</f>
        <v>1867.63</v>
      </c>
      <c r="G39" s="9"/>
    </row>
    <row r="40" spans="1:7" x14ac:dyDescent="0.25">
      <c r="A40" s="67">
        <v>32</v>
      </c>
      <c r="B40" s="57"/>
      <c r="C40" s="25"/>
      <c r="D40" s="25" t="s">
        <v>22</v>
      </c>
      <c r="E40" s="66"/>
      <c r="F40" s="70">
        <v>1867.63</v>
      </c>
      <c r="G40" s="9"/>
    </row>
    <row r="41" spans="1:7" ht="25.5" x14ac:dyDescent="0.25">
      <c r="A41" s="56">
        <v>4</v>
      </c>
      <c r="B41" s="57"/>
      <c r="C41" s="25"/>
      <c r="D41" s="25" t="s">
        <v>12</v>
      </c>
      <c r="E41" s="66"/>
      <c r="F41" s="70"/>
      <c r="G41" s="70"/>
    </row>
    <row r="42" spans="1:7" ht="25.5" x14ac:dyDescent="0.25">
      <c r="A42" s="67">
        <v>42</v>
      </c>
      <c r="B42" s="57"/>
      <c r="C42" s="25"/>
      <c r="D42" s="25" t="s">
        <v>30</v>
      </c>
      <c r="E42" s="66"/>
      <c r="F42" s="70"/>
      <c r="G42" s="70"/>
    </row>
    <row r="43" spans="1:7" x14ac:dyDescent="0.25">
      <c r="A43" s="67">
        <v>4227</v>
      </c>
      <c r="B43" s="57"/>
      <c r="C43" s="25"/>
      <c r="D43" s="25" t="s">
        <v>129</v>
      </c>
      <c r="E43" s="66"/>
      <c r="F43" s="70"/>
      <c r="G43" s="70"/>
    </row>
    <row r="44" spans="1:7" x14ac:dyDescent="0.25">
      <c r="A44" s="126" t="s">
        <v>84</v>
      </c>
      <c r="B44" s="127"/>
      <c r="C44" s="128"/>
      <c r="D44" s="35" t="s">
        <v>86</v>
      </c>
      <c r="E44" s="68" t="str">
        <f>E45</f>
        <v>630.38</v>
      </c>
      <c r="F44" s="69">
        <f>F45</f>
        <v>1000</v>
      </c>
      <c r="G44" s="69"/>
    </row>
    <row r="45" spans="1:7" x14ac:dyDescent="0.25">
      <c r="A45" s="56">
        <v>3</v>
      </c>
      <c r="B45" s="61"/>
      <c r="C45" s="35"/>
      <c r="D45" s="25" t="s">
        <v>10</v>
      </c>
      <c r="E45" s="66" t="s">
        <v>131</v>
      </c>
      <c r="F45" s="9">
        <f>F46</f>
        <v>1000</v>
      </c>
      <c r="G45" s="9"/>
    </row>
    <row r="46" spans="1:7" x14ac:dyDescent="0.25">
      <c r="A46" s="67">
        <v>32</v>
      </c>
      <c r="B46" s="61"/>
      <c r="C46" s="35"/>
      <c r="D46" s="25" t="s">
        <v>22</v>
      </c>
      <c r="E46" s="66">
        <v>630.38</v>
      </c>
      <c r="F46" s="9">
        <v>1000</v>
      </c>
      <c r="G46" s="9"/>
    </row>
    <row r="47" spans="1:7" ht="25.5" x14ac:dyDescent="0.25">
      <c r="A47" s="126" t="s">
        <v>84</v>
      </c>
      <c r="B47" s="127"/>
      <c r="C47" s="128"/>
      <c r="D47" s="35" t="s">
        <v>93</v>
      </c>
      <c r="E47" s="66"/>
      <c r="F47" s="71">
        <f>F48</f>
        <v>33.229999999999997</v>
      </c>
      <c r="G47" s="9"/>
    </row>
    <row r="48" spans="1:7" ht="25.5" x14ac:dyDescent="0.25">
      <c r="A48" s="56">
        <v>4</v>
      </c>
      <c r="B48" s="61"/>
      <c r="C48" s="35"/>
      <c r="D48" s="25" t="s">
        <v>12</v>
      </c>
      <c r="E48" s="66"/>
      <c r="F48" s="70">
        <f>F49</f>
        <v>33.229999999999997</v>
      </c>
      <c r="G48" s="9"/>
    </row>
    <row r="49" spans="1:7" ht="25.5" x14ac:dyDescent="0.25">
      <c r="A49" s="67">
        <v>42</v>
      </c>
      <c r="B49" s="61"/>
      <c r="C49" s="35"/>
      <c r="D49" s="25" t="s">
        <v>30</v>
      </c>
      <c r="E49" s="66"/>
      <c r="F49" s="70">
        <v>33.229999999999997</v>
      </c>
      <c r="G49" s="9"/>
    </row>
    <row r="50" spans="1:7" ht="15" customHeight="1" x14ac:dyDescent="0.25">
      <c r="A50" s="126" t="s">
        <v>84</v>
      </c>
      <c r="B50" s="127"/>
      <c r="C50" s="128"/>
      <c r="D50" s="35" t="s">
        <v>87</v>
      </c>
      <c r="E50" s="68">
        <f>E51</f>
        <v>836.15</v>
      </c>
      <c r="F50" s="69"/>
      <c r="G50" s="69"/>
    </row>
    <row r="51" spans="1:7" x14ac:dyDescent="0.25">
      <c r="A51" s="56">
        <v>3</v>
      </c>
      <c r="B51" s="61"/>
      <c r="C51" s="35"/>
      <c r="D51" s="25" t="s">
        <v>10</v>
      </c>
      <c r="E51" s="66">
        <f>E52</f>
        <v>836.15</v>
      </c>
      <c r="F51" s="9"/>
      <c r="G51" s="9"/>
    </row>
    <row r="52" spans="1:7" x14ac:dyDescent="0.25">
      <c r="A52" s="67">
        <v>31</v>
      </c>
      <c r="B52" s="61"/>
      <c r="C52" s="35"/>
      <c r="D52" s="25" t="s">
        <v>11</v>
      </c>
      <c r="E52" s="66">
        <v>836.15</v>
      </c>
      <c r="F52" s="9"/>
      <c r="G52" s="9"/>
    </row>
    <row r="53" spans="1:7" x14ac:dyDescent="0.25">
      <c r="A53" s="67">
        <v>3111</v>
      </c>
      <c r="B53" s="61"/>
      <c r="C53" s="35"/>
      <c r="D53" s="25" t="s">
        <v>128</v>
      </c>
      <c r="E53" s="66">
        <v>836.15</v>
      </c>
      <c r="F53" s="9"/>
      <c r="G53" s="9"/>
    </row>
    <row r="54" spans="1:7" x14ac:dyDescent="0.25">
      <c r="A54" s="126" t="s">
        <v>84</v>
      </c>
      <c r="B54" s="127"/>
      <c r="C54" s="128"/>
      <c r="D54" s="35" t="s">
        <v>88</v>
      </c>
      <c r="E54" s="68">
        <f t="shared" ref="E54:G55" si="1">E55</f>
        <v>19838.98</v>
      </c>
      <c r="F54" s="69">
        <f t="shared" si="1"/>
        <v>19000</v>
      </c>
      <c r="G54" s="69">
        <f>G55</f>
        <v>16900</v>
      </c>
    </row>
    <row r="55" spans="1:7" x14ac:dyDescent="0.25">
      <c r="A55" s="56">
        <v>3</v>
      </c>
      <c r="B55" s="61"/>
      <c r="C55" s="35"/>
      <c r="D55" s="25" t="s">
        <v>10</v>
      </c>
      <c r="E55" s="66">
        <f t="shared" si="1"/>
        <v>19838.98</v>
      </c>
      <c r="F55" s="9">
        <f t="shared" si="1"/>
        <v>19000</v>
      </c>
      <c r="G55" s="9">
        <f t="shared" si="1"/>
        <v>16900</v>
      </c>
    </row>
    <row r="56" spans="1:7" x14ac:dyDescent="0.25">
      <c r="A56" s="67">
        <v>31</v>
      </c>
      <c r="B56" s="61"/>
      <c r="C56" s="35"/>
      <c r="D56" s="25" t="s">
        <v>11</v>
      </c>
      <c r="E56" s="66">
        <v>19838.98</v>
      </c>
      <c r="F56" s="9">
        <v>19000</v>
      </c>
      <c r="G56" s="9">
        <v>16900</v>
      </c>
    </row>
    <row r="57" spans="1:7" x14ac:dyDescent="0.25">
      <c r="A57" s="126" t="s">
        <v>89</v>
      </c>
      <c r="B57" s="127"/>
      <c r="C57" s="128"/>
      <c r="D57" s="35" t="s">
        <v>130</v>
      </c>
      <c r="E57" s="66"/>
      <c r="F57" s="9">
        <f>F58+F60</f>
        <v>1327</v>
      </c>
      <c r="G57" s="69">
        <f>G58+G60</f>
        <v>11500</v>
      </c>
    </row>
    <row r="58" spans="1:7" x14ac:dyDescent="0.25">
      <c r="A58" s="56">
        <v>3</v>
      </c>
      <c r="B58" s="61"/>
      <c r="C58" s="35"/>
      <c r="D58" s="25" t="s">
        <v>10</v>
      </c>
      <c r="E58" s="68"/>
      <c r="F58" s="9">
        <f>F59</f>
        <v>500</v>
      </c>
      <c r="G58" s="9">
        <v>500</v>
      </c>
    </row>
    <row r="59" spans="1:7" x14ac:dyDescent="0.25">
      <c r="A59" s="67">
        <v>32</v>
      </c>
      <c r="B59" s="61"/>
      <c r="C59" s="35"/>
      <c r="D59" s="25" t="s">
        <v>22</v>
      </c>
      <c r="E59" s="68"/>
      <c r="F59" s="9">
        <v>500</v>
      </c>
      <c r="G59" s="9">
        <v>500</v>
      </c>
    </row>
    <row r="60" spans="1:7" ht="25.5" x14ac:dyDescent="0.25">
      <c r="A60" s="56">
        <v>4</v>
      </c>
      <c r="B60" s="61"/>
      <c r="C60" s="35"/>
      <c r="D60" s="25" t="s">
        <v>12</v>
      </c>
      <c r="E60" s="66">
        <f>E61</f>
        <v>349</v>
      </c>
      <c r="F60" s="9">
        <f>F61</f>
        <v>827</v>
      </c>
      <c r="G60" s="9">
        <v>11000</v>
      </c>
    </row>
    <row r="61" spans="1:7" ht="25.5" x14ac:dyDescent="0.25">
      <c r="A61" s="67">
        <v>42</v>
      </c>
      <c r="B61" s="61"/>
      <c r="C61" s="35"/>
      <c r="D61" s="25" t="s">
        <v>30</v>
      </c>
      <c r="E61" s="66">
        <v>349</v>
      </c>
      <c r="F61" s="9">
        <v>827</v>
      </c>
      <c r="G61" s="9">
        <v>1000</v>
      </c>
    </row>
    <row r="62" spans="1:7" ht="25.5" x14ac:dyDescent="0.25">
      <c r="A62" s="67">
        <v>45</v>
      </c>
      <c r="B62" s="61"/>
      <c r="C62" s="35"/>
      <c r="D62" s="25" t="s">
        <v>76</v>
      </c>
      <c r="E62" s="66"/>
      <c r="F62" s="9"/>
      <c r="G62" s="9">
        <v>10000</v>
      </c>
    </row>
    <row r="63" spans="1:7" x14ac:dyDescent="0.25">
      <c r="A63" s="126" t="s">
        <v>89</v>
      </c>
      <c r="B63" s="127"/>
      <c r="C63" s="128"/>
      <c r="D63" s="35" t="s">
        <v>96</v>
      </c>
      <c r="E63" s="66"/>
      <c r="F63" s="71">
        <f>F64</f>
        <v>2000</v>
      </c>
      <c r="G63" s="9"/>
    </row>
    <row r="64" spans="1:7" ht="25.5" x14ac:dyDescent="0.25">
      <c r="A64" s="56">
        <v>4</v>
      </c>
      <c r="B64" s="61"/>
      <c r="C64" s="35"/>
      <c r="D64" s="25" t="s">
        <v>12</v>
      </c>
      <c r="E64" s="66"/>
      <c r="F64" s="70">
        <f>F65</f>
        <v>2000</v>
      </c>
      <c r="G64" s="9"/>
    </row>
    <row r="65" spans="1:7" ht="25.5" x14ac:dyDescent="0.25">
      <c r="A65" s="67">
        <v>42</v>
      </c>
      <c r="B65" s="61"/>
      <c r="C65" s="35"/>
      <c r="D65" s="25" t="s">
        <v>30</v>
      </c>
      <c r="E65" s="66"/>
      <c r="F65" s="70">
        <v>2000</v>
      </c>
      <c r="G65" s="9"/>
    </row>
    <row r="66" spans="1:7" ht="25.5" x14ac:dyDescent="0.25">
      <c r="A66" s="126" t="s">
        <v>90</v>
      </c>
      <c r="B66" s="127"/>
      <c r="C66" s="128"/>
      <c r="D66" s="35" t="s">
        <v>91</v>
      </c>
      <c r="E66" s="68">
        <f t="shared" ref="E66:G67" si="2">E67</f>
        <v>3269.12</v>
      </c>
      <c r="F66" s="69">
        <f t="shared" si="2"/>
        <v>3000</v>
      </c>
      <c r="G66" s="69">
        <f t="shared" si="2"/>
        <v>2500</v>
      </c>
    </row>
    <row r="67" spans="1:7" x14ac:dyDescent="0.25">
      <c r="A67" s="56">
        <v>3</v>
      </c>
      <c r="B67" s="61"/>
      <c r="C67" s="35"/>
      <c r="D67" s="25" t="s">
        <v>10</v>
      </c>
      <c r="E67" s="66">
        <f t="shared" si="2"/>
        <v>3269.12</v>
      </c>
      <c r="F67" s="9">
        <f t="shared" si="2"/>
        <v>3000</v>
      </c>
      <c r="G67" s="9">
        <f t="shared" si="2"/>
        <v>2500</v>
      </c>
    </row>
    <row r="68" spans="1:7" x14ac:dyDescent="0.25">
      <c r="A68" s="67">
        <v>32</v>
      </c>
      <c r="B68" s="61"/>
      <c r="C68" s="35"/>
      <c r="D68" s="25" t="s">
        <v>22</v>
      </c>
      <c r="E68" s="66">
        <v>3269.12</v>
      </c>
      <c r="F68" s="9">
        <v>3000</v>
      </c>
      <c r="G68" s="9">
        <v>2500</v>
      </c>
    </row>
    <row r="69" spans="1:7" ht="25.5" x14ac:dyDescent="0.25">
      <c r="A69" s="135" t="s">
        <v>97</v>
      </c>
      <c r="B69" s="136"/>
      <c r="C69" s="137"/>
      <c r="D69" s="100" t="s">
        <v>98</v>
      </c>
      <c r="E69" s="72">
        <f>E70+E75</f>
        <v>29305.1</v>
      </c>
      <c r="F69" s="73">
        <f>F70+F75</f>
        <v>30756.31</v>
      </c>
      <c r="G69" s="75">
        <f>G70+G75</f>
        <v>25000</v>
      </c>
    </row>
    <row r="70" spans="1:7" ht="15" customHeight="1" x14ac:dyDescent="0.25">
      <c r="A70" s="126" t="s">
        <v>84</v>
      </c>
      <c r="B70" s="127"/>
      <c r="C70" s="128"/>
      <c r="D70" s="35" t="s">
        <v>85</v>
      </c>
      <c r="E70" s="68">
        <f>E71+E73</f>
        <v>25578.66</v>
      </c>
      <c r="F70" s="69">
        <f>F71+F73</f>
        <v>30000</v>
      </c>
      <c r="G70" s="69">
        <f>G71+G73</f>
        <v>25000</v>
      </c>
    </row>
    <row r="71" spans="1:7" x14ac:dyDescent="0.25">
      <c r="A71" s="56">
        <v>3</v>
      </c>
      <c r="B71" s="61"/>
      <c r="C71" s="35"/>
      <c r="D71" s="25" t="s">
        <v>10</v>
      </c>
      <c r="E71" s="66">
        <f>E72</f>
        <v>15761.25</v>
      </c>
      <c r="F71" s="9">
        <f>F72</f>
        <v>19250</v>
      </c>
      <c r="G71" s="9">
        <f>G72</f>
        <v>12100</v>
      </c>
    </row>
    <row r="72" spans="1:7" x14ac:dyDescent="0.25">
      <c r="A72" s="67">
        <v>32</v>
      </c>
      <c r="B72" s="61"/>
      <c r="C72" s="35"/>
      <c r="D72" s="25" t="s">
        <v>22</v>
      </c>
      <c r="E72" s="66">
        <v>15761.25</v>
      </c>
      <c r="F72" s="9">
        <v>19250</v>
      </c>
      <c r="G72" s="9">
        <v>12100</v>
      </c>
    </row>
    <row r="73" spans="1:7" ht="25.5" x14ac:dyDescent="0.25">
      <c r="A73" s="56">
        <v>4</v>
      </c>
      <c r="B73" s="61"/>
      <c r="C73" s="35"/>
      <c r="D73" s="25" t="s">
        <v>12</v>
      </c>
      <c r="E73" s="66">
        <f>E74</f>
        <v>9817.41</v>
      </c>
      <c r="F73" s="9">
        <f>F74</f>
        <v>10750</v>
      </c>
      <c r="G73" s="9">
        <f>G74</f>
        <v>12900</v>
      </c>
    </row>
    <row r="74" spans="1:7" ht="25.5" x14ac:dyDescent="0.25">
      <c r="A74" s="67">
        <v>42</v>
      </c>
      <c r="B74" s="61"/>
      <c r="C74" s="35"/>
      <c r="D74" s="25" t="s">
        <v>30</v>
      </c>
      <c r="E74" s="66">
        <v>9817.41</v>
      </c>
      <c r="F74" s="9">
        <v>10750</v>
      </c>
      <c r="G74" s="9">
        <v>12900</v>
      </c>
    </row>
    <row r="75" spans="1:7" ht="27.75" customHeight="1" x14ac:dyDescent="0.25">
      <c r="A75" s="126" t="s">
        <v>84</v>
      </c>
      <c r="B75" s="127"/>
      <c r="C75" s="128"/>
      <c r="D75" s="35" t="s">
        <v>92</v>
      </c>
      <c r="E75" s="68">
        <f>E76</f>
        <v>3726.44</v>
      </c>
      <c r="F75" s="71">
        <f>F76</f>
        <v>756.31</v>
      </c>
      <c r="G75" s="71"/>
    </row>
    <row r="76" spans="1:7" ht="25.5" x14ac:dyDescent="0.25">
      <c r="A76" s="56">
        <v>4</v>
      </c>
      <c r="B76" s="61"/>
      <c r="C76" s="35"/>
      <c r="D76" s="25" t="s">
        <v>12</v>
      </c>
      <c r="E76" s="66">
        <f>E77</f>
        <v>3726.44</v>
      </c>
      <c r="F76" s="70">
        <f>F77</f>
        <v>756.31</v>
      </c>
      <c r="G76" s="70"/>
    </row>
    <row r="77" spans="1:7" ht="25.5" x14ac:dyDescent="0.25">
      <c r="A77" s="67">
        <v>42</v>
      </c>
      <c r="B77" s="61"/>
      <c r="C77" s="35"/>
      <c r="D77" s="25" t="s">
        <v>30</v>
      </c>
      <c r="E77" s="66">
        <v>3726.44</v>
      </c>
      <c r="F77" s="70">
        <v>756.31</v>
      </c>
      <c r="G77" s="70"/>
    </row>
    <row r="78" spans="1:7" ht="25.5" x14ac:dyDescent="0.25">
      <c r="A78" s="135" t="s">
        <v>99</v>
      </c>
      <c r="B78" s="136"/>
      <c r="C78" s="137"/>
      <c r="D78" s="26" t="s">
        <v>100</v>
      </c>
      <c r="E78" s="72">
        <f t="shared" ref="E78:F79" si="3">E79</f>
        <v>26100</v>
      </c>
      <c r="F78" s="73">
        <f t="shared" si="3"/>
        <v>104500</v>
      </c>
      <c r="G78" s="73">
        <v>126000</v>
      </c>
    </row>
    <row r="79" spans="1:7" x14ac:dyDescent="0.25">
      <c r="A79" s="126" t="s">
        <v>84</v>
      </c>
      <c r="B79" s="127"/>
      <c r="C79" s="128"/>
      <c r="D79" s="35" t="s">
        <v>100</v>
      </c>
      <c r="E79" s="68">
        <f t="shared" si="3"/>
        <v>26100</v>
      </c>
      <c r="F79" s="69">
        <f t="shared" si="3"/>
        <v>104500</v>
      </c>
      <c r="G79" s="69">
        <v>126000</v>
      </c>
    </row>
    <row r="80" spans="1:7" x14ac:dyDescent="0.25">
      <c r="A80" s="56">
        <v>3</v>
      </c>
      <c r="B80" s="65"/>
      <c r="C80" s="26"/>
      <c r="D80" s="25" t="s">
        <v>10</v>
      </c>
      <c r="E80" s="66">
        <f>E82</f>
        <v>26100</v>
      </c>
      <c r="F80" s="9">
        <f>F81</f>
        <v>104500</v>
      </c>
      <c r="G80" s="9">
        <v>126000</v>
      </c>
    </row>
    <row r="81" spans="1:7" x14ac:dyDescent="0.25">
      <c r="A81" s="67">
        <v>31</v>
      </c>
      <c r="B81" s="65"/>
      <c r="C81" s="26"/>
      <c r="D81" s="25" t="s">
        <v>11</v>
      </c>
      <c r="E81" s="66"/>
      <c r="F81" s="9">
        <v>104500</v>
      </c>
      <c r="G81" s="9">
        <v>126000</v>
      </c>
    </row>
    <row r="82" spans="1:7" x14ac:dyDescent="0.25">
      <c r="A82" s="67">
        <v>32</v>
      </c>
      <c r="B82" s="65"/>
      <c r="C82" s="26"/>
      <c r="D82" s="25" t="s">
        <v>22</v>
      </c>
      <c r="E82" s="66">
        <v>26100</v>
      </c>
      <c r="F82" s="9"/>
      <c r="G82" s="9"/>
    </row>
    <row r="83" spans="1:7" ht="25.5" x14ac:dyDescent="0.25">
      <c r="A83" s="135" t="s">
        <v>101</v>
      </c>
      <c r="B83" s="136"/>
      <c r="C83" s="137"/>
      <c r="D83" s="26" t="s">
        <v>102</v>
      </c>
      <c r="E83" s="72">
        <f>E84</f>
        <v>18517.5</v>
      </c>
      <c r="F83" s="73"/>
      <c r="G83" s="73"/>
    </row>
    <row r="84" spans="1:7" x14ac:dyDescent="0.25">
      <c r="A84" s="126" t="s">
        <v>74</v>
      </c>
      <c r="B84" s="127"/>
      <c r="C84" s="128"/>
      <c r="D84" s="35" t="s">
        <v>75</v>
      </c>
      <c r="E84" s="68">
        <f>E85+E88</f>
        <v>18517.5</v>
      </c>
      <c r="F84" s="69"/>
      <c r="G84" s="69"/>
    </row>
    <row r="85" spans="1:7" x14ac:dyDescent="0.25">
      <c r="A85" s="56">
        <v>3</v>
      </c>
      <c r="B85" s="65"/>
      <c r="C85" s="26"/>
      <c r="D85" s="25" t="s">
        <v>10</v>
      </c>
      <c r="E85" s="66">
        <f>E86+E87</f>
        <v>16298</v>
      </c>
      <c r="F85" s="9"/>
      <c r="G85" s="9"/>
    </row>
    <row r="86" spans="1:7" x14ac:dyDescent="0.25">
      <c r="A86" s="67">
        <v>31</v>
      </c>
      <c r="B86" s="65"/>
      <c r="C86" s="26"/>
      <c r="D86" s="25" t="s">
        <v>11</v>
      </c>
      <c r="E86" s="66">
        <v>14070</v>
      </c>
      <c r="F86" s="9"/>
      <c r="G86" s="9"/>
    </row>
    <row r="87" spans="1:7" x14ac:dyDescent="0.25">
      <c r="A87" s="67">
        <v>32</v>
      </c>
      <c r="B87" s="65"/>
      <c r="C87" s="26"/>
      <c r="D87" s="25" t="s">
        <v>22</v>
      </c>
      <c r="E87" s="66">
        <v>2228</v>
      </c>
      <c r="F87" s="9"/>
      <c r="G87" s="9"/>
    </row>
    <row r="88" spans="1:7" ht="25.5" x14ac:dyDescent="0.25">
      <c r="A88" s="56">
        <v>4</v>
      </c>
      <c r="B88" s="65"/>
      <c r="C88" s="26"/>
      <c r="D88" s="25" t="s">
        <v>12</v>
      </c>
      <c r="E88" s="66">
        <f>E89</f>
        <v>2219.5</v>
      </c>
      <c r="F88" s="9"/>
      <c r="G88" s="9"/>
    </row>
    <row r="89" spans="1:7" ht="25.5" x14ac:dyDescent="0.25">
      <c r="A89" s="67">
        <v>42</v>
      </c>
      <c r="B89" s="65"/>
      <c r="C89" s="26"/>
      <c r="D89" s="25" t="s">
        <v>30</v>
      </c>
      <c r="E89" s="66">
        <v>2219.5</v>
      </c>
      <c r="F89" s="9"/>
      <c r="G89" s="9"/>
    </row>
    <row r="90" spans="1:7" x14ac:dyDescent="0.25">
      <c r="A90" s="135" t="s">
        <v>103</v>
      </c>
      <c r="B90" s="136"/>
      <c r="C90" s="137"/>
      <c r="D90" s="26" t="s">
        <v>104</v>
      </c>
      <c r="E90" s="72">
        <f t="shared" ref="E90:G92" si="4">E91</f>
        <v>37592.239999999998</v>
      </c>
      <c r="F90" s="73">
        <f t="shared" si="4"/>
        <v>66400</v>
      </c>
      <c r="G90" s="73">
        <f t="shared" si="4"/>
        <v>22500</v>
      </c>
    </row>
    <row r="91" spans="1:7" ht="27" customHeight="1" x14ac:dyDescent="0.25">
      <c r="A91" s="135" t="s">
        <v>105</v>
      </c>
      <c r="B91" s="136"/>
      <c r="C91" s="137"/>
      <c r="D91" s="26" t="s">
        <v>106</v>
      </c>
      <c r="E91" s="72">
        <f t="shared" si="4"/>
        <v>37592.239999999998</v>
      </c>
      <c r="F91" s="73">
        <f t="shared" si="4"/>
        <v>66400</v>
      </c>
      <c r="G91" s="73">
        <f t="shared" si="4"/>
        <v>22500</v>
      </c>
    </row>
    <row r="92" spans="1:7" ht="15" customHeight="1" x14ac:dyDescent="0.25">
      <c r="A92" s="126" t="s">
        <v>74</v>
      </c>
      <c r="B92" s="127"/>
      <c r="C92" s="128"/>
      <c r="D92" s="35" t="s">
        <v>75</v>
      </c>
      <c r="E92" s="68">
        <f t="shared" si="4"/>
        <v>37592.239999999998</v>
      </c>
      <c r="F92" s="69">
        <f t="shared" si="4"/>
        <v>66400</v>
      </c>
      <c r="G92" s="69">
        <f t="shared" si="4"/>
        <v>22500</v>
      </c>
    </row>
    <row r="93" spans="1:7" x14ac:dyDescent="0.25">
      <c r="A93" s="132">
        <v>3</v>
      </c>
      <c r="B93" s="133"/>
      <c r="C93" s="134"/>
      <c r="D93" s="25" t="s">
        <v>10</v>
      </c>
      <c r="E93" s="66">
        <v>37592.239999999998</v>
      </c>
      <c r="F93" s="9">
        <v>66400</v>
      </c>
      <c r="G93" s="9">
        <v>22500</v>
      </c>
    </row>
    <row r="94" spans="1:7" x14ac:dyDescent="0.25">
      <c r="A94" s="67">
        <v>32</v>
      </c>
      <c r="B94" s="57"/>
      <c r="C94" s="25"/>
      <c r="D94" s="25" t="s">
        <v>22</v>
      </c>
      <c r="E94" s="66">
        <v>37592.239999999998</v>
      </c>
      <c r="F94" s="9">
        <v>66400</v>
      </c>
      <c r="G94" s="9">
        <v>22500</v>
      </c>
    </row>
  </sheetData>
  <mergeCells count="32">
    <mergeCell ref="A90:C90"/>
    <mergeCell ref="A91:C91"/>
    <mergeCell ref="A92:C92"/>
    <mergeCell ref="A93:C93"/>
    <mergeCell ref="A23:C23"/>
    <mergeCell ref="A38:C38"/>
    <mergeCell ref="A63:C63"/>
    <mergeCell ref="A69:C69"/>
    <mergeCell ref="A66:C66"/>
    <mergeCell ref="A84:C84"/>
    <mergeCell ref="A70:C70"/>
    <mergeCell ref="A75:C75"/>
    <mergeCell ref="A78:C78"/>
    <mergeCell ref="A79:C79"/>
    <mergeCell ref="A83:C83"/>
    <mergeCell ref="A3:G3"/>
    <mergeCell ref="A5:C5"/>
    <mergeCell ref="A9:C9"/>
    <mergeCell ref="A10:C10"/>
    <mergeCell ref="A1:H1"/>
    <mergeCell ref="A7:C7"/>
    <mergeCell ref="A8:C8"/>
    <mergeCell ref="A12:C12"/>
    <mergeCell ref="A11:C11"/>
    <mergeCell ref="A57:C57"/>
    <mergeCell ref="A17:C17"/>
    <mergeCell ref="A28:C28"/>
    <mergeCell ref="A31:C31"/>
    <mergeCell ref="A44:C44"/>
    <mergeCell ref="A50:C50"/>
    <mergeCell ref="A54:C54"/>
    <mergeCell ref="A47:C47"/>
  </mergeCells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racunovodstvo@dvmalisvijet.hr</cp:lastModifiedBy>
  <cp:lastPrinted>2024-10-07T06:54:54Z</cp:lastPrinted>
  <dcterms:created xsi:type="dcterms:W3CDTF">2022-08-12T12:51:27Z</dcterms:created>
  <dcterms:modified xsi:type="dcterms:W3CDTF">2025-12-30T14:32:58Z</dcterms:modified>
</cp:coreProperties>
</file>